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0" yWindow="0" windowWidth="30400" windowHeight="17940" tabRatio="500" activeTab="3"/>
  </bookViews>
  <sheets>
    <sheet name="Payback Method" sheetId="1" r:id="rId1"/>
    <sheet name="Discounted Payback Method" sheetId="2" r:id="rId2"/>
    <sheet name="NPV" sheetId="3" r:id="rId3"/>
    <sheet name="IRR"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4" l="1"/>
  <c r="C23" i="4"/>
  <c r="D9" i="3"/>
  <c r="I9" i="3"/>
  <c r="D10" i="3"/>
  <c r="I10" i="3"/>
  <c r="D11" i="3"/>
  <c r="I11" i="3"/>
  <c r="D12" i="3"/>
  <c r="I12" i="3"/>
  <c r="D13" i="3"/>
  <c r="I13" i="3"/>
  <c r="D14" i="3"/>
  <c r="I14" i="3"/>
  <c r="B16" i="3"/>
  <c r="G16" i="3"/>
  <c r="D15" i="2"/>
  <c r="D14" i="2"/>
  <c r="D13" i="2"/>
  <c r="D12" i="2"/>
  <c r="E12" i="2"/>
  <c r="E13" i="2"/>
  <c r="E14" i="2"/>
  <c r="E15" i="2"/>
  <c r="D16" i="2"/>
  <c r="B18" i="2"/>
  <c r="J15" i="2"/>
  <c r="J14" i="2"/>
  <c r="J13" i="2"/>
  <c r="J12" i="2"/>
  <c r="K12" i="2"/>
  <c r="K13" i="2"/>
  <c r="K14" i="2"/>
  <c r="K15" i="2"/>
  <c r="J16" i="2"/>
  <c r="B19" i="2"/>
  <c r="K16" i="2"/>
  <c r="E16" i="2"/>
  <c r="G15" i="1"/>
  <c r="G16" i="1"/>
  <c r="G17" i="1"/>
  <c r="G18" i="1"/>
  <c r="G19" i="1"/>
  <c r="H16" i="1"/>
  <c r="H17" i="1"/>
  <c r="H18" i="1"/>
  <c r="H19" i="1"/>
  <c r="G21" i="1"/>
  <c r="C15" i="1"/>
  <c r="C16" i="1"/>
  <c r="C17" i="1"/>
  <c r="C18" i="1"/>
  <c r="C19" i="1"/>
  <c r="D16" i="1"/>
  <c r="D17" i="1"/>
  <c r="D18" i="1"/>
  <c r="D19" i="1"/>
  <c r="C21" i="1"/>
</calcChain>
</file>

<file path=xl/sharedStrings.xml><?xml version="1.0" encoding="utf-8"?>
<sst xmlns="http://schemas.openxmlformats.org/spreadsheetml/2006/main" count="85" uniqueCount="58">
  <si>
    <t>Year</t>
  </si>
  <si>
    <t>Project A</t>
  </si>
  <si>
    <t>Project B</t>
  </si>
  <si>
    <t>Cumulative Cash Inflow (Project A)</t>
  </si>
  <si>
    <t>Fractions Calculations for Project A</t>
  </si>
  <si>
    <t>Cumulative Cash Inflow (Project B)</t>
  </si>
  <si>
    <t>Fractions Calculations for Project B</t>
  </si>
  <si>
    <t>Payback Period</t>
  </si>
  <si>
    <t>References</t>
  </si>
  <si>
    <t>Payback Period. (n.d.). Retrieved February 23, 2016, from used: http://accountingexplained.com/managerial/capital-budgeting/payback-period.</t>
  </si>
  <si>
    <t>Payback Method. (n.d.). Retrieved February 23, 2016, from http://www.accountingformanagement.org/payback-method/.</t>
  </si>
  <si>
    <t>http://www.accountingtools.com/payback-period-formula</t>
  </si>
  <si>
    <r>
      <rPr>
        <b/>
        <sz val="12"/>
        <color theme="1"/>
        <rFont val="Times New Roman"/>
      </rPr>
      <t xml:space="preserve">Project A </t>
    </r>
    <r>
      <rPr>
        <sz val="12"/>
        <color theme="1"/>
        <rFont val="Times New Roman"/>
      </rPr>
      <t xml:space="preserve">has </t>
    </r>
    <r>
      <rPr>
        <u/>
        <sz val="12"/>
        <color theme="1"/>
        <rFont val="Times New Roman"/>
      </rPr>
      <t>uneven</t>
    </r>
    <r>
      <rPr>
        <sz val="12"/>
        <color theme="1"/>
        <rFont val="Times New Roman"/>
      </rPr>
      <t xml:space="preserve"> cash inflows and requires the cumulative method while </t>
    </r>
    <r>
      <rPr>
        <b/>
        <sz val="12"/>
        <color theme="1"/>
        <rFont val="Times New Roman"/>
      </rPr>
      <t>Project B</t>
    </r>
    <r>
      <rPr>
        <sz val="12"/>
        <color theme="1"/>
        <rFont val="Times New Roman"/>
      </rPr>
      <t xml:space="preserve"> has </t>
    </r>
    <r>
      <rPr>
        <u/>
        <sz val="12"/>
        <color theme="1"/>
        <rFont val="Times New Roman"/>
      </rPr>
      <t>constant and uniform</t>
    </r>
    <r>
      <rPr>
        <sz val="12"/>
        <color theme="1"/>
        <rFont val="Times New Roman"/>
      </rPr>
      <t xml:space="preserve"> cash inflows.
Both projects have been analyzed utilizing the payback method as follows: </t>
    </r>
  </si>
  <si>
    <r>
      <rPr>
        <sz val="12"/>
        <color theme="1"/>
        <rFont val="Times New Roman"/>
      </rPr>
      <t xml:space="preserve">Project A: </t>
    </r>
    <r>
      <rPr>
        <b/>
        <sz val="12"/>
        <color theme="1"/>
        <rFont val="Times New Roman"/>
      </rPr>
      <t xml:space="preserve">Payback Period = A + (B / C)
</t>
    </r>
    <r>
      <rPr>
        <sz val="12"/>
        <color theme="1"/>
        <rFont val="Times New Roman"/>
      </rPr>
      <t xml:space="preserve">where A </t>
    </r>
    <r>
      <rPr>
        <b/>
        <sz val="12"/>
        <color theme="1"/>
        <rFont val="Times New Roman"/>
      </rPr>
      <t xml:space="preserve">= </t>
    </r>
    <r>
      <rPr>
        <sz val="12"/>
        <color theme="1"/>
        <rFont val="Times New Roman"/>
      </rPr>
      <t xml:space="preserve">the last period with a negative cumulative cash flow:
</t>
    </r>
    <r>
      <rPr>
        <b/>
        <sz val="12"/>
        <color theme="1"/>
        <rFont val="Times New Roman"/>
      </rPr>
      <t xml:space="preserve">3 </t>
    </r>
    <r>
      <rPr>
        <sz val="12"/>
        <color theme="1"/>
        <rFont val="Times New Roman"/>
      </rPr>
      <t>(2015, 2016, and 2017)</t>
    </r>
    <r>
      <rPr>
        <b/>
        <sz val="12"/>
        <color theme="1"/>
        <rFont val="Times New Roman"/>
      </rPr>
      <t xml:space="preserve">
</t>
    </r>
    <r>
      <rPr>
        <sz val="12"/>
        <color theme="1"/>
        <rFont val="Times New Roman"/>
      </rPr>
      <t xml:space="preserve">where B </t>
    </r>
    <r>
      <rPr>
        <b/>
        <sz val="12"/>
        <color theme="1"/>
        <rFont val="Times New Roman"/>
      </rPr>
      <t xml:space="preserve">= </t>
    </r>
    <r>
      <rPr>
        <sz val="12"/>
        <color theme="1"/>
        <rFont val="Times New Roman"/>
      </rPr>
      <t xml:space="preserve">absolute value of cumulative cash flow at the end of period A:
</t>
    </r>
    <r>
      <rPr>
        <b/>
        <sz val="12"/>
        <color rgb="FFFF0000"/>
        <rFont val="Times New Roman"/>
      </rPr>
      <t>($1,500,000)</t>
    </r>
    <r>
      <rPr>
        <b/>
        <sz val="12"/>
        <color theme="1"/>
        <rFont val="Times New Roman"/>
      </rPr>
      <t xml:space="preserve">
</t>
    </r>
    <r>
      <rPr>
        <sz val="12"/>
        <color theme="1"/>
        <rFont val="Times New Roman"/>
      </rPr>
      <t xml:space="preserve">where C </t>
    </r>
    <r>
      <rPr>
        <b/>
        <sz val="12"/>
        <color theme="1"/>
        <rFont val="Times New Roman"/>
      </rPr>
      <t xml:space="preserve">= </t>
    </r>
    <r>
      <rPr>
        <sz val="12"/>
        <color theme="1"/>
        <rFont val="Times New Roman"/>
      </rPr>
      <t xml:space="preserve">is the total cash flow during the period after A:
</t>
    </r>
    <r>
      <rPr>
        <b/>
        <sz val="12"/>
        <color theme="1"/>
        <rFont val="Times New Roman"/>
      </rPr>
      <t>$2,700,000
3 + [|-1,500,000|/2,700,000] = 3.56</t>
    </r>
    <r>
      <rPr>
        <sz val="12"/>
        <color theme="1"/>
        <rFont val="Times New Roman"/>
      </rPr>
      <t xml:space="preserve">
(“Payback Period”, 2016).</t>
    </r>
  </si>
  <si>
    <r>
      <rPr>
        <sz val="12"/>
        <color theme="1"/>
        <rFont val="Times New Roman"/>
      </rPr>
      <t xml:space="preserve">Project B: </t>
    </r>
    <r>
      <rPr>
        <b/>
        <sz val="12"/>
        <color theme="1"/>
        <rFont val="Times New Roman"/>
      </rPr>
      <t xml:space="preserve">Payback Period = Investment Required / Net Annual Cash Flow
</t>
    </r>
    <r>
      <rPr>
        <sz val="12"/>
        <color theme="1"/>
        <rFont val="Times New Roman"/>
      </rPr>
      <t>Investment Required:
$</t>
    </r>
    <r>
      <rPr>
        <b/>
        <sz val="12"/>
        <color theme="1"/>
        <rFont val="Times New Roman"/>
      </rPr>
      <t xml:space="preserve">3,000,000
</t>
    </r>
    <r>
      <rPr>
        <sz val="12"/>
        <color theme="1"/>
        <rFont val="Times New Roman"/>
      </rPr>
      <t xml:space="preserve">Net Annual Cash Flow:
</t>
    </r>
    <r>
      <rPr>
        <b/>
        <sz val="12"/>
        <color theme="1"/>
        <rFont val="Times New Roman"/>
      </rPr>
      <t>$975,000
3,000,000/975,000 = 3.08</t>
    </r>
    <r>
      <rPr>
        <sz val="12"/>
        <color theme="1"/>
        <rFont val="Times New Roman"/>
      </rPr>
      <t xml:space="preserve">
(“Payback Period”, 2016).</t>
    </r>
  </si>
  <si>
    <t>Payback method analyzes the period of time required to recover the money invested in a project. It is a very simple tool for analyzing the feasibility of any project. It is generally denoted in months or years, i.e., the number of years involved in reaping the money initially invested. The tool can be easily used for comparison of two or more projects; however, the disadvantage if the tool is that it does not take into account the significance of time value of money. Also, the payback methods considers the time period until which the cumulative cash inflows is equal to or above the initial investment. It ignores the future cash inflows beyond the point at which the initial investment is recouped in full.</t>
  </si>
  <si>
    <r>
      <t xml:space="preserve">As mentioned above, Payback Period doesn’t take into consideration the time value of money. Thus, the cumulative cash flows columns for both the projects suggest that the payback period, i.e. the period by which the initial investment of $30,00,000 would be recouped in full shall lie between 2017 and 2018 as during this time the cumulative cash flows becomes positive. 
Also, the actual payback period, i.e. by which the initial investment is recovered is </t>
    </r>
    <r>
      <rPr>
        <b/>
        <sz val="12"/>
        <rFont val="Times New Roman"/>
      </rPr>
      <t>3.56 years for Project A</t>
    </r>
    <r>
      <rPr>
        <sz val="12"/>
        <rFont val="Times New Roman"/>
      </rPr>
      <t xml:space="preserve"> and </t>
    </r>
    <r>
      <rPr>
        <b/>
        <sz val="12"/>
        <rFont val="Times New Roman"/>
      </rPr>
      <t>3.08 years for Project B.</t>
    </r>
  </si>
  <si>
    <t>Year (n)</t>
  </si>
  <si>
    <t>Project A (CF)</t>
  </si>
  <si>
    <t>Rate =</t>
  </si>
  <si>
    <t>Project A PV(CF)</t>
  </si>
  <si>
    <t>Project B PV(CF)</t>
  </si>
  <si>
    <t>Project B (CF)</t>
  </si>
  <si>
    <t>Balance (Project A)</t>
  </si>
  <si>
    <t>Balance (Project B)</t>
  </si>
  <si>
    <t>DPB (Project B)</t>
  </si>
  <si>
    <t>DPB (Project A)</t>
  </si>
  <si>
    <r>
      <t xml:space="preserve">The </t>
    </r>
    <r>
      <rPr>
        <b/>
        <sz val="12"/>
        <color theme="1"/>
        <rFont val="Georgia"/>
      </rPr>
      <t>Discounted Payback method</t>
    </r>
    <r>
      <rPr>
        <sz val="12"/>
        <color theme="1"/>
        <rFont val="Georgia"/>
        <family val="1"/>
      </rPr>
      <t xml:space="preserve"> is a technique used to determine the profitability of a project. 
It differs from the (simple) Payback method in that it takes the time value of money into account.  
The </t>
    </r>
    <r>
      <rPr>
        <b/>
        <sz val="12"/>
        <color theme="1"/>
        <rFont val="Georgia"/>
      </rPr>
      <t>time value of money</t>
    </r>
    <r>
      <rPr>
        <sz val="12"/>
        <color theme="1"/>
        <rFont val="Georgia"/>
        <family val="1"/>
      </rPr>
      <t xml:space="preserve"> (TVM) is the concept that money available at the </t>
    </r>
    <r>
      <rPr>
        <b/>
        <sz val="12"/>
        <color theme="1"/>
        <rFont val="Georgia"/>
      </rPr>
      <t>present</t>
    </r>
    <r>
      <rPr>
        <sz val="12"/>
        <color theme="1"/>
        <rFont val="Georgia"/>
        <family val="1"/>
      </rPr>
      <t> </t>
    </r>
    <r>
      <rPr>
        <b/>
        <sz val="12"/>
        <color theme="1"/>
        <rFont val="Georgia"/>
      </rPr>
      <t>time</t>
    </r>
    <r>
      <rPr>
        <sz val="12"/>
        <color theme="1"/>
        <rFont val="Georgia"/>
        <family val="1"/>
      </rPr>
      <t xml:space="preserve"> is worth 
more than the same amount in the future due to its potential earning capacity. The discounted 
payback period gives the number of years it takes to break even after the initial expenditure. </t>
    </r>
  </si>
  <si>
    <r>
      <t xml:space="preserve">
First, the technique must account for time value of money by discounting the cash inflows of the project. We have to calculate the </t>
    </r>
    <r>
      <rPr>
        <b/>
        <sz val="12"/>
        <color theme="1"/>
        <rFont val="Georgia"/>
      </rPr>
      <t>present value (PV)</t>
    </r>
    <r>
      <rPr>
        <sz val="12"/>
        <color theme="1"/>
        <rFont val="Georgia"/>
        <family val="1"/>
      </rPr>
      <t xml:space="preserve"> of each cash inflow taking the start of the first period as zero point. For this purpose the management has to set a suitable discount rate. The present value is calculated using:</t>
    </r>
  </si>
  <si>
    <r>
      <t xml:space="preserve">
</t>
    </r>
    <r>
      <rPr>
        <b/>
        <sz val="12"/>
        <color theme="1"/>
        <rFont val="Georgia"/>
      </rPr>
      <t xml:space="preserve"> 1/ (1+i) </t>
    </r>
    <r>
      <rPr>
        <b/>
        <vertAlign val="superscript"/>
        <sz val="12"/>
        <color theme="1"/>
        <rFont val="Georgia"/>
      </rPr>
      <t>n</t>
    </r>
    <r>
      <rPr>
        <b/>
        <sz val="12"/>
        <color theme="1"/>
        <rFont val="Georgia"/>
      </rPr>
      <t xml:space="preserve">
</t>
    </r>
    <r>
      <rPr>
        <sz val="12"/>
        <color theme="1"/>
        <rFont val="Georgia"/>
        <family val="1"/>
      </rPr>
      <t xml:space="preserve">
Where,
   </t>
    </r>
    <r>
      <rPr>
        <b/>
        <sz val="12"/>
        <color theme="1"/>
        <rFont val="Georgia"/>
      </rPr>
      <t xml:space="preserve">i </t>
    </r>
    <r>
      <rPr>
        <sz val="12"/>
        <color theme="1"/>
        <rFont val="Georgia"/>
        <family val="1"/>
      </rPr>
      <t xml:space="preserve">is the discount rate;
   </t>
    </r>
    <r>
      <rPr>
        <b/>
        <sz val="12"/>
        <color theme="1"/>
        <rFont val="Georgia"/>
      </rPr>
      <t xml:space="preserve">n </t>
    </r>
    <r>
      <rPr>
        <sz val="12"/>
        <color theme="1"/>
        <rFont val="Georgia"/>
        <family val="1"/>
      </rPr>
      <t xml:space="preserve">is the period to which the cash inflow relates.
The discounted cash inflow for each period is to be calculated using the formula:
Discounted Cash Inflow = Actual Cash Inflow * </t>
    </r>
    <r>
      <rPr>
        <b/>
        <sz val="12"/>
        <color theme="1"/>
        <rFont val="Georgia"/>
      </rPr>
      <t xml:space="preserve">1/ (1+i) </t>
    </r>
    <r>
      <rPr>
        <b/>
        <vertAlign val="superscript"/>
        <sz val="12"/>
        <color theme="1"/>
        <rFont val="Georgia"/>
      </rPr>
      <t>n</t>
    </r>
    <r>
      <rPr>
        <sz val="12"/>
        <color theme="1"/>
        <rFont val="Georgia"/>
        <family val="1"/>
      </rPr>
      <t xml:space="preserve">
</t>
    </r>
  </si>
  <si>
    <t xml:space="preserve">The rest of the procedure is similar to the (simple) payback period calculation: 
Payback Period = A + (B / C), except that we have to use the discounted cash flows as calculated above instead of actual cash flows. The cumulative cash flow will be replaced by cumulative discounted cash flow.
</t>
  </si>
  <si>
    <t xml:space="preserve">Discount Payback Period = A+ (B/C)
Where,
A= Last period with a negative discounted cumulative cash flow;
3 (2017)
B = Absolute value of discounted cumulative cash flow at the end of the period A;
$1,827,949
C = Discounted cash flow during the period after 
$1,844,136
Discount Payback Period = 3+ ($1,827,949/$1,844,136) = 4 years
Decision: Given that the payback period is equal to the target payback period of 4 years, Project A should be rejected.
</t>
  </si>
  <si>
    <t xml:space="preserve">Discount Payback Period = A+ (B/C)
Where,
A= Last period with a negative discounted cumulative cash flow;
3 (2017)
B = Absolute value of discounted cumulative cash flow at the end of the period A;
$572,319.31
C = Discounted cash flow during the period after 
$665,938.12
Discount Payback Period = 3+ ($572,319.31/$665,938.12) = 3.86 years
Decision: Given that payback period is less than the target payback period of 4 years, Project B can be accepted.
</t>
  </si>
  <si>
    <t xml:space="preserve">Reference:
"Discounted Payback Period." Calculation. Web. 25 Feb. 2016. 
</t>
  </si>
  <si>
    <t>Project A has NPV of $16,187.42 and Prject B has NPV of $90,618.81. If the projects are mutually exclusive, Project B shoould be selected. If the company does not have capital constraints then both the projects should be pursued since both of them have positive NPV.</t>
  </si>
  <si>
    <t>Conclusion:</t>
  </si>
  <si>
    <t>NPV</t>
  </si>
  <si>
    <t>Calculation:</t>
  </si>
  <si>
    <t>http://yourbusiness.azcentral.com/net-present-value-method-vs-payback-period-method-26022.html</t>
  </si>
  <si>
    <t>http://www.investopedia.com/terms/n/npv.asp</t>
  </si>
  <si>
    <t>https://university.akelius.de/library/pdf/the_net_present_sascha_rudolf.pdf</t>
  </si>
  <si>
    <t>Net present value is  better tool for capital budeting decision making over payback period or discounted payback method because of the following:
a. Payback period does not factor in time value of money
b. Payback period ignores the prrofitability of the project beyond breaking even.
c. Under payback period all cash flows are accorded equal weightage and a project with faster returns is treated at par with others (Rudolf, 2008)
d. Payback factor does not indicate whether the decisions will yield positive returns over time.
e. "discount rates and cash inflow estimates may note inherently account for risk associated with the project and may assume the maximum possible cash inflows over an investment period" (Investopedia).</t>
  </si>
  <si>
    <t>Net present value (NPV) method is a capital budgeting decision making tool which evaluates the financial viability of a project through discounting the series of cash flows of the project. This is prudent measure of capital budget decision making since the risk with the anticipated cash flows are factored in through discount rate (Nordmeyer, n.d.)</t>
  </si>
  <si>
    <t>Group 5 Assignment # 5 - R. Dobro, R. Kauffman, L. Lent, K. McCartney
Business 660: Corporate and International Finance
Professor Frank Shepard
30 March 2016</t>
  </si>
  <si>
    <r>
      <t xml:space="preserve">The </t>
    </r>
    <r>
      <rPr>
        <b/>
        <sz val="12"/>
        <color theme="1"/>
        <rFont val="Georgia"/>
      </rPr>
      <t>Internal Rate of Return</t>
    </r>
    <r>
      <rPr>
        <sz val="12"/>
        <color theme="1"/>
        <rFont val="Georgia"/>
        <family val="1"/>
      </rPr>
      <t xml:space="preserve"> (IRR) technique is a discounted cash flow technique, similar to New Present Value (NPV). It is the rate that will discount all cash INFLOWS and OUTFLOWS to a NVP OF $0. </t>
    </r>
  </si>
  <si>
    <r>
      <t xml:space="preserve">This technique considers the </t>
    </r>
    <r>
      <rPr>
        <b/>
        <sz val="12"/>
        <color theme="1"/>
        <rFont val="Georgia"/>
      </rPr>
      <t>time value of money</t>
    </r>
    <r>
      <rPr>
        <sz val="12"/>
        <color theme="1"/>
        <rFont val="Georgia"/>
        <family val="1"/>
      </rPr>
      <t xml:space="preserve"> (TVM), the idea that money available at the present time is worth more than the same amount in the future due to its potential earning capacity. </t>
    </r>
  </si>
  <si>
    <t>Calculating IRR:</t>
  </si>
  <si>
    <t>IRR is calculated using NPV formula by solving for R if NPV=0</t>
  </si>
  <si>
    <r>
      <t>NPV = Σ {Period Cash Flow/ (1+R)</t>
    </r>
    <r>
      <rPr>
        <vertAlign val="superscript"/>
        <sz val="12"/>
        <color theme="1"/>
        <rFont val="Georgia"/>
      </rPr>
      <t>T</t>
    </r>
    <r>
      <rPr>
        <sz val="12"/>
        <color theme="1"/>
        <rFont val="Georgia"/>
        <family val="1"/>
      </rPr>
      <t xml:space="preserve">}- Initial Investment </t>
    </r>
  </si>
  <si>
    <t>Where R = Interest rate
T = # of time periods</t>
  </si>
  <si>
    <t>The IRR is similar to the NPV technique, in that, it begins by identifying all cash INFLOWS and OUTFLOWS. It differs from NVP, in that, it does not rely on a discount rate; the IRR is purely a function of the inflows and outflows of that project. Furthermore,when using the IRR technique, a project should only be accepted if its IRR is NOT less than the target internal rate of return. When comparing two or more mutually exclusive projects, the project having highest value of IRR should be accepted.</t>
  </si>
  <si>
    <t>IRR</t>
  </si>
  <si>
    <t>Given this, Project B should be accepted.</t>
  </si>
  <si>
    <r>
      <t xml:space="preserve">"Internal Rate of Return Method." </t>
    </r>
    <r>
      <rPr>
        <i/>
        <sz val="12"/>
        <color theme="1"/>
        <rFont val="Georgia"/>
      </rPr>
      <t>Accounting For Management RSS</t>
    </r>
    <r>
      <rPr>
        <sz val="12"/>
        <color theme="1"/>
        <rFont val="Georgia"/>
        <family val="1"/>
      </rPr>
      <t xml:space="preserve">. Web. 28 Mar. 2016. </t>
    </r>
  </si>
  <si>
    <r>
      <t xml:space="preserve">"Internal Rate of Return (IRR)." </t>
    </r>
    <r>
      <rPr>
        <i/>
        <sz val="12"/>
        <color theme="1"/>
        <rFont val="Georgia"/>
      </rPr>
      <t>Internal Rate of Return IRR Calculation</t>
    </r>
    <r>
      <rPr>
        <sz val="12"/>
        <color theme="1"/>
        <rFont val="Georgia"/>
        <family val="1"/>
      </rPr>
      <t xml:space="preserve">. Web. 28 Mar. 2016. </t>
    </r>
  </si>
  <si>
    <r>
      <t xml:space="preserve">"Which Is a Better Measure for Capital Budgeting, IRR or NPV? | Investopedia." </t>
    </r>
    <r>
      <rPr>
        <i/>
        <sz val="12"/>
        <color theme="1"/>
        <rFont val="Georgia"/>
      </rPr>
      <t>Investopedia</t>
    </r>
    <r>
      <rPr>
        <sz val="12"/>
        <color theme="1"/>
        <rFont val="Georgia"/>
        <family val="1"/>
      </rPr>
      <t xml:space="preserve">. 2005. Web. 28 Mar. 2016. </t>
    </r>
  </si>
  <si>
    <r>
      <t xml:space="preserve">"Net Present Value and the Internal Rate of Return - CFA Level 1 | Investopedia." </t>
    </r>
    <r>
      <rPr>
        <i/>
        <sz val="12"/>
        <color theme="1"/>
        <rFont val="Georgia"/>
      </rPr>
      <t>Investopedia</t>
    </r>
    <r>
      <rPr>
        <sz val="12"/>
        <color theme="1"/>
        <rFont val="Georgia"/>
        <family val="1"/>
      </rPr>
      <t xml:space="preserve">. 2008. Web. 28 Mar. 2016. </t>
    </r>
  </si>
  <si>
    <t>References: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</si>
</sst>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Red]\-&quot;$&quot;#,##0"/>
  </numFmts>
  <fonts count="19" x14ac:knownFonts="1">
    <font>
      <sz val="12"/>
      <color theme="1"/>
      <name val="Calibri"/>
      <family val="2"/>
      <scheme val="minor"/>
    </font>
    <font>
      <sz val="12"/>
      <color theme="1"/>
      <name val="Georgia"/>
      <family val="1"/>
    </font>
    <font>
      <sz val="12"/>
      <color theme="1"/>
      <name val="Times New Roman"/>
    </font>
    <font>
      <b/>
      <sz val="12"/>
      <color theme="1"/>
      <name val="Times New Roman"/>
    </font>
    <font>
      <u/>
      <sz val="12"/>
      <color theme="1"/>
      <name val="Times New Roman"/>
    </font>
    <font>
      <b/>
      <sz val="12"/>
      <color rgb="FFFF0000"/>
      <name val="Times New Roman"/>
    </font>
    <font>
      <sz val="12"/>
      <name val="Times New Roman"/>
    </font>
    <font>
      <b/>
      <sz val="12"/>
      <name val="Times New Roman"/>
    </font>
    <font>
      <b/>
      <i/>
      <sz val="12"/>
      <name val="Times New Roman"/>
    </font>
    <font>
      <b/>
      <sz val="12"/>
      <color theme="1"/>
      <name val="Calibri"/>
      <family val="2"/>
      <scheme val="minor"/>
    </font>
    <font>
      <u/>
      <sz val="12"/>
      <color theme="10"/>
      <name val="Calibri"/>
      <family val="2"/>
      <scheme val="minor"/>
    </font>
    <font>
      <u/>
      <sz val="12"/>
      <color theme="11"/>
      <name val="Calibri"/>
      <family val="2"/>
      <scheme val="minor"/>
    </font>
    <font>
      <b/>
      <sz val="12"/>
      <color theme="1"/>
      <name val="Georgia"/>
    </font>
    <font>
      <b/>
      <vertAlign val="superscript"/>
      <sz val="12"/>
      <color theme="1"/>
      <name val="Georgia"/>
    </font>
    <font>
      <sz val="12"/>
      <name val="Calibri"/>
      <family val="2"/>
      <scheme val="minor"/>
    </font>
    <font>
      <b/>
      <sz val="12"/>
      <name val="Calibri"/>
      <family val="2"/>
      <scheme val="minor"/>
    </font>
    <font>
      <b/>
      <u/>
      <sz val="12"/>
      <color theme="1"/>
      <name val="Georgia"/>
    </font>
    <font>
      <vertAlign val="superscript"/>
      <sz val="12"/>
      <color theme="1"/>
      <name val="Georgia"/>
    </font>
    <font>
      <i/>
      <sz val="12"/>
      <color theme="1"/>
      <name val="Georgia"/>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s>
  <cellStyleXfs count="1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50">
    <xf numFmtId="0" fontId="0" fillId="0" borderId="0" xfId="0"/>
    <xf numFmtId="0" fontId="2" fillId="0" borderId="0" xfId="0" applyFont="1"/>
    <xf numFmtId="0" fontId="2" fillId="0" borderId="0" xfId="0" applyFont="1" applyAlignment="1">
      <alignment horizontal="left" vertical="top" wrapText="1"/>
    </xf>
    <xf numFmtId="0" fontId="2" fillId="0" borderId="0" xfId="0" applyFont="1" applyAlignment="1">
      <alignment horizontal="left" vertical="top"/>
    </xf>
    <xf numFmtId="6" fontId="2" fillId="0" borderId="7" xfId="0" applyNumberFormat="1" applyFont="1" applyBorder="1"/>
    <xf numFmtId="6" fontId="2" fillId="0" borderId="8" xfId="0" applyNumberFormat="1"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6" fillId="0" borderId="1" xfId="0" applyFont="1" applyBorder="1" applyAlignment="1">
      <alignment horizontal="center" wrapText="1"/>
    </xf>
    <xf numFmtId="0" fontId="6" fillId="0" borderId="1" xfId="0" applyFont="1" applyBorder="1" applyAlignment="1">
      <alignment horizontal="right" wrapText="1"/>
    </xf>
    <xf numFmtId="0" fontId="6" fillId="0" borderId="0" xfId="0" applyFont="1" applyAlignment="1">
      <alignment horizontal="center" wrapText="1"/>
    </xf>
    <xf numFmtId="6" fontId="6" fillId="0" borderId="0" xfId="0" applyNumberFormat="1" applyFont="1" applyAlignment="1">
      <alignment horizontal="right"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6" fillId="0" borderId="6" xfId="0" applyFont="1" applyBorder="1" applyAlignment="1">
      <alignment horizontal="center" wrapText="1"/>
    </xf>
    <xf numFmtId="6" fontId="6" fillId="0" borderId="7" xfId="0" applyNumberFormat="1" applyFont="1" applyBorder="1" applyAlignment="1">
      <alignment horizontal="right" wrapText="1"/>
    </xf>
    <xf numFmtId="0" fontId="6" fillId="0" borderId="9" xfId="0" applyFont="1" applyBorder="1" applyAlignment="1">
      <alignment horizontal="center" wrapText="1"/>
    </xf>
    <xf numFmtId="6" fontId="6" fillId="0" borderId="8" xfId="0" applyNumberFormat="1" applyFont="1" applyBorder="1" applyAlignment="1">
      <alignment horizontal="right"/>
    </xf>
    <xf numFmtId="0" fontId="7" fillId="0" borderId="6" xfId="0" applyFont="1" applyBorder="1" applyAlignment="1">
      <alignment horizontal="center" wrapText="1"/>
    </xf>
    <xf numFmtId="0" fontId="7" fillId="0" borderId="9" xfId="0" applyFont="1" applyBorder="1" applyAlignment="1">
      <alignment horizontal="center" wrapText="1"/>
    </xf>
    <xf numFmtId="6" fontId="7" fillId="0" borderId="7" xfId="0" applyNumberFormat="1" applyFont="1" applyBorder="1"/>
    <xf numFmtId="2" fontId="7" fillId="0" borderId="8" xfId="0" applyNumberFormat="1" applyFont="1" applyBorder="1" applyAlignment="1">
      <alignment horizontal="right"/>
    </xf>
    <xf numFmtId="0" fontId="8" fillId="0" borderId="0" xfId="0" applyFont="1" applyBorder="1" applyAlignment="1">
      <alignment horizontal="center"/>
    </xf>
    <xf numFmtId="2" fontId="7" fillId="0" borderId="0" xfId="0" applyNumberFormat="1" applyFont="1" applyBorder="1" applyAlignment="1">
      <alignment horizontal="center"/>
    </xf>
    <xf numFmtId="0" fontId="6" fillId="0" borderId="0" xfId="0" applyFont="1" applyAlignment="1">
      <alignment vertical="center" wrapText="1"/>
    </xf>
    <xf numFmtId="0" fontId="0" fillId="0" borderId="22" xfId="0" applyBorder="1"/>
    <xf numFmtId="0" fontId="0" fillId="0" borderId="0" xfId="0" applyBorder="1"/>
    <xf numFmtId="0" fontId="0" fillId="0" borderId="23" xfId="0" applyBorder="1"/>
    <xf numFmtId="0" fontId="0" fillId="0" borderId="25" xfId="0" applyBorder="1"/>
    <xf numFmtId="0" fontId="0" fillId="0" borderId="26" xfId="0" applyBorder="1"/>
    <xf numFmtId="0" fontId="0" fillId="0" borderId="27" xfId="0" applyBorder="1"/>
    <xf numFmtId="0" fontId="6" fillId="0" borderId="0" xfId="0" applyFont="1" applyBorder="1" applyAlignment="1">
      <alignment horizontal="center" wrapText="1"/>
    </xf>
    <xf numFmtId="9" fontId="0" fillId="0" borderId="0" xfId="0" applyNumberFormat="1"/>
    <xf numFmtId="0" fontId="0" fillId="0" borderId="0" xfId="0" applyAlignment="1">
      <alignment wrapText="1"/>
    </xf>
    <xf numFmtId="0" fontId="0" fillId="0" borderId="2" xfId="0" applyFont="1" applyBorder="1" applyAlignment="1">
      <alignment wrapText="1"/>
    </xf>
    <xf numFmtId="0" fontId="6" fillId="0" borderId="28" xfId="0" applyFont="1" applyBorder="1" applyAlignment="1">
      <alignment horizontal="center" wrapText="1"/>
    </xf>
    <xf numFmtId="0" fontId="6" fillId="0" borderId="4" xfId="0" applyFont="1" applyBorder="1" applyAlignment="1">
      <alignment horizontal="center" wrapText="1"/>
    </xf>
    <xf numFmtId="0" fontId="0" fillId="0" borderId="6" xfId="0" applyBorder="1"/>
    <xf numFmtId="6" fontId="6" fillId="0" borderId="0" xfId="0" applyNumberFormat="1" applyFont="1" applyBorder="1" applyAlignment="1">
      <alignment horizontal="right" wrapText="1"/>
    </xf>
    <xf numFmtId="6" fontId="0" fillId="0" borderId="0" xfId="0" applyNumberFormat="1" applyBorder="1"/>
    <xf numFmtId="6" fontId="2" fillId="0" borderId="29" xfId="0" applyNumberFormat="1" applyFont="1" applyBorder="1"/>
    <xf numFmtId="0" fontId="0" fillId="0" borderId="14" xfId="0" applyBorder="1"/>
    <xf numFmtId="6" fontId="6" fillId="0" borderId="1" xfId="0" applyNumberFormat="1" applyFont="1" applyBorder="1" applyAlignment="1">
      <alignment horizontal="right" wrapText="1"/>
    </xf>
    <xf numFmtId="6" fontId="0" fillId="0" borderId="1" xfId="0" applyNumberFormat="1" applyBorder="1"/>
    <xf numFmtId="6" fontId="2" fillId="0" borderId="30" xfId="0" applyNumberFormat="1" applyFont="1" applyBorder="1"/>
    <xf numFmtId="0" fontId="6" fillId="0" borderId="28" xfId="0" applyFont="1" applyFill="1" applyBorder="1" applyAlignment="1">
      <alignment horizontal="center" wrapText="1"/>
    </xf>
    <xf numFmtId="0" fontId="0" fillId="0" borderId="2" xfId="0" applyBorder="1"/>
    <xf numFmtId="0" fontId="6" fillId="0" borderId="28" xfId="0" applyFont="1" applyBorder="1" applyAlignment="1">
      <alignment horizontal="right" wrapText="1"/>
    </xf>
    <xf numFmtId="0" fontId="0" fillId="0" borderId="28" xfId="0" applyFill="1" applyBorder="1" applyAlignment="1">
      <alignment wrapText="1"/>
    </xf>
    <xf numFmtId="0" fontId="0" fillId="0" borderId="4" xfId="0" applyBorder="1" applyAlignment="1">
      <alignment wrapText="1"/>
    </xf>
    <xf numFmtId="8" fontId="0" fillId="0" borderId="0" xfId="0" applyNumberFormat="1" applyBorder="1"/>
    <xf numFmtId="8" fontId="0" fillId="0" borderId="8" xfId="0" applyNumberFormat="1" applyBorder="1" applyAlignment="1">
      <alignment wrapText="1"/>
    </xf>
    <xf numFmtId="8" fontId="0" fillId="0" borderId="1" xfId="0" applyNumberFormat="1" applyBorder="1"/>
    <xf numFmtId="8" fontId="0" fillId="0" borderId="15" xfId="0" applyNumberFormat="1" applyBorder="1" applyAlignment="1">
      <alignment wrapText="1"/>
    </xf>
    <xf numFmtId="2" fontId="0" fillId="0" borderId="0" xfId="0" applyNumberFormat="1"/>
    <xf numFmtId="6" fontId="2" fillId="0" borderId="0" xfId="0" applyNumberFormat="1" applyFont="1" applyBorder="1"/>
    <xf numFmtId="8" fontId="0" fillId="0" borderId="0" xfId="0" applyNumberFormat="1" applyBorder="1" applyAlignment="1">
      <alignment wrapText="1"/>
    </xf>
    <xf numFmtId="0" fontId="0" fillId="0" borderId="0" xfId="0" applyFont="1"/>
    <xf numFmtId="0" fontId="9" fillId="0" borderId="0" xfId="0" applyFont="1"/>
    <xf numFmtId="8" fontId="0" fillId="0" borderId="0" xfId="0" applyNumberFormat="1" applyFont="1"/>
    <xf numFmtId="0" fontId="9" fillId="0" borderId="34" xfId="0" applyFont="1" applyBorder="1" applyAlignment="1">
      <alignment horizontal="center"/>
    </xf>
    <xf numFmtId="8" fontId="9" fillId="2" borderId="34" xfId="0" applyNumberFormat="1" applyFont="1" applyFill="1" applyBorder="1"/>
    <xf numFmtId="8" fontId="0" fillId="0" borderId="15" xfId="0" applyNumberFormat="1" applyFont="1" applyBorder="1"/>
    <xf numFmtId="6" fontId="14" fillId="0" borderId="1" xfId="0" applyNumberFormat="1" applyFont="1" applyBorder="1" applyAlignment="1">
      <alignment horizontal="right" wrapText="1"/>
    </xf>
    <xf numFmtId="0" fontId="14" fillId="0" borderId="1" xfId="0" applyFont="1" applyBorder="1" applyAlignment="1">
      <alignment horizontal="center" wrapText="1"/>
    </xf>
    <xf numFmtId="0" fontId="0" fillId="0" borderId="14" xfId="0" applyFont="1" applyBorder="1"/>
    <xf numFmtId="8" fontId="0" fillId="0" borderId="8" xfId="0" applyNumberFormat="1" applyFont="1" applyBorder="1"/>
    <xf numFmtId="6" fontId="14" fillId="0" borderId="0" xfId="0" applyNumberFormat="1" applyFont="1" applyBorder="1" applyAlignment="1">
      <alignment horizontal="right" wrapText="1"/>
    </xf>
    <xf numFmtId="0" fontId="14" fillId="0" borderId="0" xfId="0" applyFont="1" applyBorder="1" applyAlignment="1">
      <alignment horizontal="center" wrapText="1"/>
    </xf>
    <xf numFmtId="0" fontId="0" fillId="0" borderId="6" xfId="0" applyFont="1" applyBorder="1"/>
    <xf numFmtId="0" fontId="9" fillId="0" borderId="4" xfId="0" applyFont="1" applyFill="1" applyBorder="1" applyAlignment="1">
      <alignment horizontal="center" vertical="center" wrapText="1"/>
    </xf>
    <xf numFmtId="0" fontId="15" fillId="0" borderId="28"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Alignment="1">
      <alignment horizontal="center" vertical="center"/>
    </xf>
    <xf numFmtId="0" fontId="15"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9" fontId="0" fillId="2" borderId="34" xfId="0" applyNumberFormat="1" applyFont="1" applyFill="1" applyBorder="1"/>
    <xf numFmtId="0" fontId="1" fillId="0" borderId="0" xfId="0" applyFont="1"/>
    <xf numFmtId="0" fontId="1" fillId="0" borderId="0" xfId="0" applyFont="1" applyBorder="1" applyAlignment="1">
      <alignment horizontal="justify" vertical="center"/>
    </xf>
    <xf numFmtId="0" fontId="16" fillId="0" borderId="31" xfId="0" applyFont="1" applyBorder="1" applyAlignment="1">
      <alignment horizontal="justify" vertical="center"/>
    </xf>
    <xf numFmtId="0" fontId="1" fillId="0" borderId="7" xfId="0" applyFont="1" applyBorder="1" applyAlignment="1">
      <alignment horizontal="justify" vertical="center"/>
    </xf>
    <xf numFmtId="0" fontId="1" fillId="0" borderId="11" xfId="0" applyFont="1" applyBorder="1" applyAlignment="1">
      <alignment horizontal="justify" vertical="center" wrapText="1"/>
    </xf>
    <xf numFmtId="0" fontId="0" fillId="0" borderId="26" xfId="0" applyFont="1" applyBorder="1"/>
    <xf numFmtId="0" fontId="0" fillId="0" borderId="26" xfId="0" applyFont="1" applyBorder="1" applyAlignment="1">
      <alignment horizontal="right"/>
    </xf>
    <xf numFmtId="0" fontId="0" fillId="0" borderId="0" xfId="0" applyAlignment="1">
      <alignment horizontal="right"/>
    </xf>
    <xf numFmtId="164" fontId="0" fillId="0" borderId="0" xfId="0" applyNumberFormat="1"/>
    <xf numFmtId="10" fontId="0" fillId="0" borderId="0" xfId="0" applyNumberFormat="1"/>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left"/>
    </xf>
    <xf numFmtId="0" fontId="2" fillId="0" borderId="0" xfId="0" applyFont="1" applyBorder="1" applyAlignment="1">
      <alignment horizontal="left"/>
    </xf>
    <xf numFmtId="0" fontId="2" fillId="0" borderId="23" xfId="0" applyFont="1" applyBorder="1" applyAlignment="1">
      <alignment horizontal="lef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applyProtection="1">
      <alignment horizontal="left" vertical="top" wrapText="1"/>
      <protection locked="0"/>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8" fillId="0" borderId="14" xfId="0" applyFont="1" applyBorder="1" applyAlignment="1">
      <alignment horizontal="center"/>
    </xf>
    <xf numFmtId="0" fontId="8" fillId="0" borderId="1" xfId="0" applyFont="1" applyBorder="1" applyAlignment="1">
      <alignment horizontal="center"/>
    </xf>
    <xf numFmtId="2" fontId="7" fillId="0" borderId="1" xfId="0" applyNumberFormat="1" applyFont="1" applyBorder="1" applyAlignment="1">
      <alignment horizontal="center"/>
    </xf>
    <xf numFmtId="2" fontId="7" fillId="0" borderId="15" xfId="0" applyNumberFormat="1" applyFont="1" applyBorder="1" applyAlignment="1">
      <alignment horizontal="center"/>
    </xf>
    <xf numFmtId="0" fontId="2" fillId="0" borderId="0" xfId="0" applyFont="1" applyAlignment="1">
      <alignment horizontal="left" vertical="top" wrapText="1"/>
    </xf>
    <xf numFmtId="0" fontId="6" fillId="0" borderId="24" xfId="0" applyFont="1" applyBorder="1" applyAlignment="1">
      <alignment horizontal="left" vertical="center" wrapText="1"/>
    </xf>
    <xf numFmtId="0" fontId="1" fillId="0" borderId="31" xfId="0" applyFont="1" applyBorder="1" applyAlignment="1">
      <alignment horizontal="left" vertical="top" wrapText="1"/>
    </xf>
    <xf numFmtId="0" fontId="1" fillId="0" borderId="31" xfId="0" applyFont="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9" fillId="0" borderId="2" xfId="0" applyFont="1" applyBorder="1" applyAlignment="1">
      <alignment horizontal="center"/>
    </xf>
    <xf numFmtId="0" fontId="9" fillId="0" borderId="28" xfId="0" applyFont="1" applyBorder="1" applyAlignment="1">
      <alignment horizontal="center"/>
    </xf>
    <xf numFmtId="0" fontId="9" fillId="0" borderId="4" xfId="0" applyFont="1" applyBorder="1" applyAlignment="1">
      <alignment horizontal="center"/>
    </xf>
    <xf numFmtId="0" fontId="0" fillId="0" borderId="33" xfId="0" applyFont="1" applyBorder="1" applyAlignment="1">
      <alignment horizontal="left" vertical="top" wrapText="1"/>
    </xf>
    <xf numFmtId="0" fontId="0" fillId="0" borderId="24" xfId="0" applyFont="1" applyBorder="1" applyAlignment="1">
      <alignment horizontal="left" vertical="top" wrapText="1"/>
    </xf>
    <xf numFmtId="0" fontId="0" fillId="0" borderId="32"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horizontal="left" vertical="top" wrapText="1"/>
    </xf>
    <xf numFmtId="0" fontId="0" fillId="0" borderId="15" xfId="0" applyFont="1" applyBorder="1" applyAlignment="1">
      <alignment horizontal="left" vertical="top" wrapText="1"/>
    </xf>
    <xf numFmtId="0" fontId="1" fillId="0" borderId="22" xfId="0" applyFont="1" applyBorder="1" applyAlignment="1">
      <alignment horizontal="justify" vertical="center"/>
    </xf>
    <xf numFmtId="0" fontId="1" fillId="0" borderId="0" xfId="0" applyFont="1" applyBorder="1" applyAlignment="1">
      <alignment horizontal="justify" vertical="center"/>
    </xf>
    <xf numFmtId="0" fontId="1" fillId="0" borderId="0" xfId="0" applyFont="1" applyAlignment="1">
      <alignment horizontal="left" vertical="center"/>
    </xf>
    <xf numFmtId="0" fontId="2"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G5" sqref="G5"/>
    </sheetView>
  </sheetViews>
  <sheetFormatPr baseColWidth="10" defaultRowHeight="15" x14ac:dyDescent="0"/>
  <cols>
    <col min="2" max="2" width="15.1640625" customWidth="1"/>
    <col min="3" max="3" width="16.83203125" customWidth="1"/>
    <col min="4" max="4" width="14.83203125" customWidth="1"/>
    <col min="6" max="6" width="17.1640625" customWidth="1"/>
    <col min="7" max="7" width="16.83203125" customWidth="1"/>
    <col min="8" max="8" width="15.6640625" customWidth="1"/>
  </cols>
  <sheetData>
    <row r="1" spans="1:12" ht="64" customHeight="1">
      <c r="A1" s="101"/>
      <c r="B1" s="102"/>
      <c r="C1" s="102"/>
      <c r="D1" s="102"/>
      <c r="E1" s="102"/>
      <c r="F1" s="102"/>
      <c r="G1" s="102"/>
      <c r="H1" s="102"/>
    </row>
    <row r="2" spans="1:12">
      <c r="A2" s="1"/>
      <c r="B2" s="1"/>
      <c r="C2" s="1"/>
      <c r="D2" s="1"/>
      <c r="E2" s="1"/>
      <c r="F2" s="1"/>
      <c r="G2" s="1"/>
      <c r="H2" s="1"/>
      <c r="I2" s="1"/>
      <c r="J2" s="1"/>
      <c r="K2" s="1"/>
      <c r="L2" s="1"/>
    </row>
    <row r="3" spans="1:12" ht="16" thickBot="1">
      <c r="A3" s="11" t="s">
        <v>0</v>
      </c>
      <c r="B3" s="11" t="s">
        <v>1</v>
      </c>
      <c r="C3" s="12" t="s">
        <v>2</v>
      </c>
      <c r="D3" s="1"/>
      <c r="E3" s="1"/>
      <c r="F3" s="1"/>
      <c r="G3" s="1"/>
      <c r="H3" s="1"/>
      <c r="I3" s="1"/>
      <c r="J3" s="1"/>
      <c r="K3" s="1"/>
      <c r="L3" s="1"/>
    </row>
    <row r="4" spans="1:12">
      <c r="A4" s="13">
        <v>2014</v>
      </c>
      <c r="B4" s="14">
        <v>-3000000</v>
      </c>
      <c r="C4" s="14">
        <v>-3000000</v>
      </c>
      <c r="D4" s="1"/>
      <c r="E4" s="1"/>
      <c r="F4" s="1"/>
      <c r="G4" s="1"/>
      <c r="H4" s="1"/>
      <c r="I4" s="1"/>
      <c r="J4" s="1"/>
      <c r="K4" s="1"/>
      <c r="L4" s="1"/>
    </row>
    <row r="5" spans="1:12">
      <c r="A5" s="13">
        <v>2015</v>
      </c>
      <c r="B5" s="14">
        <v>0</v>
      </c>
      <c r="C5" s="14">
        <v>975000</v>
      </c>
      <c r="D5" s="1"/>
      <c r="E5" s="1"/>
      <c r="F5" s="1"/>
      <c r="G5" s="1"/>
      <c r="H5" s="1"/>
      <c r="I5" s="1"/>
      <c r="J5" s="1"/>
      <c r="K5" s="1"/>
      <c r="L5" s="1"/>
    </row>
    <row r="6" spans="1:12">
      <c r="A6" s="13">
        <v>2016</v>
      </c>
      <c r="B6" s="14">
        <v>600000</v>
      </c>
      <c r="C6" s="14">
        <v>975000</v>
      </c>
      <c r="D6" s="1"/>
      <c r="E6" s="1"/>
      <c r="F6" s="1"/>
      <c r="G6" s="1"/>
      <c r="H6" s="1"/>
      <c r="I6" s="1"/>
      <c r="J6" s="1"/>
      <c r="K6" s="1"/>
      <c r="L6" s="1"/>
    </row>
    <row r="7" spans="1:12">
      <c r="A7" s="13">
        <v>2017</v>
      </c>
      <c r="B7" s="14">
        <v>900000</v>
      </c>
      <c r="C7" s="14">
        <v>975000</v>
      </c>
      <c r="D7" s="1"/>
      <c r="E7" s="1"/>
      <c r="F7" s="1"/>
      <c r="G7" s="1"/>
      <c r="H7" s="1"/>
      <c r="I7" s="1"/>
      <c r="J7" s="1"/>
      <c r="K7" s="1"/>
      <c r="L7" s="1"/>
    </row>
    <row r="8" spans="1:12">
      <c r="A8" s="13">
        <v>2018</v>
      </c>
      <c r="B8" s="14">
        <v>2700000</v>
      </c>
      <c r="C8" s="14">
        <v>975000</v>
      </c>
      <c r="D8" s="1"/>
      <c r="E8" s="1"/>
      <c r="F8" s="1"/>
      <c r="G8" s="1"/>
      <c r="H8" s="1"/>
      <c r="I8" s="1"/>
      <c r="J8" s="1"/>
      <c r="K8" s="1"/>
      <c r="L8" s="1"/>
    </row>
    <row r="9" spans="1:12">
      <c r="A9" s="13"/>
      <c r="B9" s="14"/>
      <c r="C9" s="14"/>
      <c r="D9" s="1"/>
      <c r="E9" s="1"/>
      <c r="F9" s="1"/>
      <c r="G9" s="1"/>
      <c r="H9" s="1"/>
      <c r="I9" s="1"/>
      <c r="J9" s="1"/>
      <c r="K9" s="1"/>
      <c r="L9" s="1"/>
    </row>
    <row r="10" spans="1:12" ht="95" customHeight="1">
      <c r="A10" s="103" t="s">
        <v>15</v>
      </c>
      <c r="B10" s="103"/>
      <c r="C10" s="103"/>
      <c r="D10" s="103"/>
      <c r="E10" s="103"/>
      <c r="F10" s="103"/>
      <c r="G10" s="103"/>
      <c r="H10" s="103"/>
      <c r="I10" s="1"/>
      <c r="J10" s="1"/>
      <c r="K10" s="1"/>
      <c r="L10" s="1"/>
    </row>
    <row r="11" spans="1:12" ht="19" customHeight="1">
      <c r="A11" s="2"/>
      <c r="B11" s="3"/>
      <c r="C11" s="3"/>
      <c r="D11" s="3"/>
      <c r="E11" s="3"/>
      <c r="F11" s="3"/>
      <c r="G11" s="3"/>
      <c r="H11" s="3"/>
      <c r="I11" s="1"/>
      <c r="J11" s="1"/>
      <c r="K11" s="1"/>
      <c r="L11" s="1"/>
    </row>
    <row r="12" spans="1:12" ht="33" customHeight="1">
      <c r="A12" s="111" t="s">
        <v>12</v>
      </c>
      <c r="B12" s="111"/>
      <c r="C12" s="111"/>
      <c r="D12" s="111"/>
      <c r="E12" s="111"/>
      <c r="F12" s="111"/>
      <c r="G12" s="111"/>
      <c r="H12" s="111"/>
      <c r="I12" s="111"/>
      <c r="J12" s="111"/>
      <c r="K12" s="111"/>
      <c r="L12" s="111"/>
    </row>
    <row r="13" spans="1:12" ht="16" thickBot="1">
      <c r="A13" s="1"/>
      <c r="B13" s="1"/>
      <c r="C13" s="1"/>
      <c r="D13" s="1"/>
      <c r="E13" s="1"/>
      <c r="F13" s="1"/>
      <c r="G13" s="1"/>
      <c r="H13" s="1"/>
      <c r="I13" s="1"/>
      <c r="J13" s="1"/>
      <c r="K13" s="1"/>
      <c r="L13" s="1"/>
    </row>
    <row r="14" spans="1:12" ht="46" thickBot="1">
      <c r="A14" s="15" t="s">
        <v>0</v>
      </c>
      <c r="B14" s="16" t="s">
        <v>1</v>
      </c>
      <c r="C14" s="16" t="s">
        <v>3</v>
      </c>
      <c r="D14" s="17" t="s">
        <v>4</v>
      </c>
      <c r="E14" s="18" t="s">
        <v>0</v>
      </c>
      <c r="F14" s="16" t="s">
        <v>2</v>
      </c>
      <c r="G14" s="16" t="s">
        <v>5</v>
      </c>
      <c r="H14" s="17" t="s">
        <v>6</v>
      </c>
      <c r="I14" s="1"/>
      <c r="J14" s="1"/>
      <c r="K14" s="1"/>
      <c r="L14" s="1"/>
    </row>
    <row r="15" spans="1:12">
      <c r="A15" s="19">
        <v>2014</v>
      </c>
      <c r="B15" s="20">
        <v>-3000000</v>
      </c>
      <c r="C15" s="4">
        <f>B15</f>
        <v>-3000000</v>
      </c>
      <c r="D15" s="5"/>
      <c r="E15" s="21">
        <v>2014</v>
      </c>
      <c r="F15" s="20">
        <v>-3000000</v>
      </c>
      <c r="G15" s="4">
        <f>F15</f>
        <v>-3000000</v>
      </c>
      <c r="H15" s="6"/>
      <c r="I15" s="1"/>
      <c r="J15" s="1"/>
      <c r="K15" s="1"/>
      <c r="L15" s="1"/>
    </row>
    <row r="16" spans="1:12">
      <c r="A16" s="19">
        <v>2015</v>
      </c>
      <c r="B16" s="20">
        <v>0</v>
      </c>
      <c r="C16" s="4">
        <f>B16+C15</f>
        <v>-3000000</v>
      </c>
      <c r="D16" s="22" t="str">
        <f>IF(C16&lt;0,"n/m",ABS(C15)/B16)</f>
        <v>n/m</v>
      </c>
      <c r="E16" s="21">
        <v>2015</v>
      </c>
      <c r="F16" s="20">
        <v>975000</v>
      </c>
      <c r="G16" s="4">
        <f>F16+G15</f>
        <v>-2025000</v>
      </c>
      <c r="H16" s="22" t="str">
        <f>IF(G16&lt;0,"n/m",ABS(G15)/F16)</f>
        <v>n/m</v>
      </c>
      <c r="I16" s="1"/>
      <c r="J16" s="1"/>
      <c r="K16" s="1"/>
      <c r="L16" s="1"/>
    </row>
    <row r="17" spans="1:12">
      <c r="A17" s="19">
        <v>2016</v>
      </c>
      <c r="B17" s="20">
        <v>600000</v>
      </c>
      <c r="C17" s="4">
        <f>B17+C16</f>
        <v>-2400000</v>
      </c>
      <c r="D17" s="22" t="str">
        <f>IF(C17&lt;0,"n/m",ABS(C16)/B17)</f>
        <v>n/m</v>
      </c>
      <c r="E17" s="21">
        <v>2016</v>
      </c>
      <c r="F17" s="20">
        <v>975000</v>
      </c>
      <c r="G17" s="4">
        <f>F17+G16</f>
        <v>-1050000</v>
      </c>
      <c r="H17" s="22" t="str">
        <f>IF(G17&lt;0,"n/m",ABS(G16)/F17)</f>
        <v>n/m</v>
      </c>
      <c r="I17" s="1"/>
      <c r="J17" s="1"/>
      <c r="K17" s="1"/>
      <c r="L17" s="1"/>
    </row>
    <row r="18" spans="1:12">
      <c r="A18" s="23">
        <v>2017</v>
      </c>
      <c r="B18" s="20">
        <v>900000</v>
      </c>
      <c r="C18" s="4">
        <f>B18+C17</f>
        <v>-1500000</v>
      </c>
      <c r="D18" s="22" t="str">
        <f>IF(C18&lt;0,"n/m",ABS(C17)/B18)</f>
        <v>n/m</v>
      </c>
      <c r="E18" s="24">
        <v>2017</v>
      </c>
      <c r="F18" s="20">
        <v>975000</v>
      </c>
      <c r="G18" s="4">
        <f>F18+G17</f>
        <v>-75000</v>
      </c>
      <c r="H18" s="22" t="str">
        <f>IF(G18&lt;0,"n/m",ABS(G17)/F18)</f>
        <v>n/m</v>
      </c>
      <c r="I18" s="1"/>
      <c r="J18" s="1"/>
      <c r="K18" s="1"/>
      <c r="L18" s="1"/>
    </row>
    <row r="19" spans="1:12">
      <c r="A19" s="23">
        <v>2018</v>
      </c>
      <c r="B19" s="20">
        <v>2700000</v>
      </c>
      <c r="C19" s="25">
        <f>B19+C18</f>
        <v>1200000</v>
      </c>
      <c r="D19" s="26">
        <f>IF(C19&lt;0,"n/m",ABS(C18)/B19)</f>
        <v>0.55555555555555558</v>
      </c>
      <c r="E19" s="24">
        <v>2018</v>
      </c>
      <c r="F19" s="20">
        <v>975000</v>
      </c>
      <c r="G19" s="25">
        <f>F19+G18</f>
        <v>900000</v>
      </c>
      <c r="H19" s="26">
        <f>IF(G19&lt;0,"n/m",ABS(G18)/F19)</f>
        <v>7.6923076923076927E-2</v>
      </c>
      <c r="I19" s="1"/>
      <c r="J19" s="1"/>
      <c r="K19" s="1"/>
      <c r="L19" s="1"/>
    </row>
    <row r="20" spans="1:12">
      <c r="A20" s="7"/>
      <c r="B20" s="8"/>
      <c r="C20" s="8"/>
      <c r="D20" s="9"/>
      <c r="E20" s="10"/>
      <c r="F20" s="8"/>
      <c r="G20" s="8"/>
      <c r="H20" s="9"/>
      <c r="I20" s="1"/>
      <c r="J20" s="1"/>
      <c r="K20" s="1"/>
      <c r="L20" s="1"/>
    </row>
    <row r="21" spans="1:12" ht="16" thickBot="1">
      <c r="A21" s="107" t="s">
        <v>7</v>
      </c>
      <c r="B21" s="108"/>
      <c r="C21" s="109">
        <f>COUNTIF(C16:C19,"&lt;0")+INDEX(D16:D19,COUNTIF(C16:C19,"&lt;0")+1)</f>
        <v>3.5555555555555554</v>
      </c>
      <c r="D21" s="110"/>
      <c r="E21" s="107" t="s">
        <v>7</v>
      </c>
      <c r="F21" s="108"/>
      <c r="G21" s="109">
        <f>COUNTIF(G16:G19,"&lt;0")+INDEX(H16:H19,COUNTIF(G16:G19,"&lt;0")+1)</f>
        <v>3.0769230769230771</v>
      </c>
      <c r="H21" s="110"/>
      <c r="I21" s="1"/>
      <c r="J21" s="1"/>
      <c r="K21" s="1"/>
      <c r="L21" s="1"/>
    </row>
    <row r="22" spans="1:12" ht="16" thickBot="1">
      <c r="A22" s="27"/>
      <c r="B22" s="27"/>
      <c r="C22" s="28"/>
      <c r="D22" s="28"/>
      <c r="E22" s="27"/>
      <c r="F22" s="27"/>
      <c r="G22" s="28"/>
      <c r="H22" s="28"/>
      <c r="I22" s="1"/>
      <c r="J22" s="1"/>
      <c r="K22" s="1"/>
      <c r="L22" s="1"/>
    </row>
    <row r="23" spans="1:12" ht="60" customHeight="1">
      <c r="A23" s="112" t="s">
        <v>16</v>
      </c>
      <c r="B23" s="112"/>
      <c r="C23" s="112"/>
      <c r="D23" s="112"/>
      <c r="E23" s="112"/>
      <c r="F23" s="112"/>
      <c r="G23" s="112"/>
      <c r="H23" s="112"/>
      <c r="I23" s="29"/>
      <c r="J23" s="29"/>
      <c r="K23" s="29"/>
      <c r="L23" s="29"/>
    </row>
    <row r="24" spans="1:12" ht="26" customHeight="1">
      <c r="A24" s="1"/>
      <c r="B24" s="1"/>
      <c r="C24" s="1"/>
      <c r="D24" s="1"/>
      <c r="E24" s="1"/>
      <c r="F24" s="1"/>
      <c r="G24" s="1"/>
      <c r="H24" s="1"/>
      <c r="I24" s="1"/>
      <c r="J24" s="1"/>
      <c r="K24" s="1"/>
      <c r="L24" s="1"/>
    </row>
    <row r="25" spans="1:12" ht="219" customHeight="1">
      <c r="A25" s="104" t="s">
        <v>13</v>
      </c>
      <c r="B25" s="105"/>
      <c r="C25" s="105"/>
      <c r="D25" s="106"/>
      <c r="E25" s="104" t="s">
        <v>14</v>
      </c>
      <c r="F25" s="105"/>
      <c r="G25" s="105"/>
      <c r="H25" s="106"/>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92" t="s">
        <v>8</v>
      </c>
      <c r="B29" s="93"/>
      <c r="C29" s="93"/>
      <c r="D29" s="93"/>
      <c r="E29" s="93"/>
      <c r="F29" s="93"/>
      <c r="G29" s="93"/>
      <c r="H29" s="94"/>
      <c r="I29" s="1"/>
      <c r="J29" s="1"/>
      <c r="K29" s="1"/>
      <c r="L29" s="1"/>
    </row>
    <row r="30" spans="1:12">
      <c r="A30" s="95"/>
      <c r="B30" s="96"/>
      <c r="C30" s="96"/>
      <c r="D30" s="96"/>
      <c r="E30" s="96"/>
      <c r="F30" s="96"/>
      <c r="G30" s="96"/>
      <c r="H30" s="97"/>
      <c r="I30" s="1"/>
      <c r="J30" s="1"/>
      <c r="K30" s="1"/>
      <c r="L30" s="1"/>
    </row>
    <row r="31" spans="1:12">
      <c r="A31" s="98" t="s">
        <v>10</v>
      </c>
      <c r="B31" s="99"/>
      <c r="C31" s="99"/>
      <c r="D31" s="99"/>
      <c r="E31" s="99"/>
      <c r="F31" s="99"/>
      <c r="G31" s="99"/>
      <c r="H31" s="100"/>
      <c r="I31" s="1"/>
      <c r="J31" s="1"/>
      <c r="K31" s="1"/>
      <c r="L31" s="1"/>
    </row>
    <row r="32" spans="1:12">
      <c r="A32" s="98" t="s">
        <v>11</v>
      </c>
      <c r="B32" s="99"/>
      <c r="C32" s="99"/>
      <c r="D32" s="99"/>
      <c r="E32" s="99"/>
      <c r="F32" s="99"/>
      <c r="G32" s="99"/>
      <c r="H32" s="100"/>
      <c r="I32" s="1"/>
      <c r="J32" s="1"/>
      <c r="K32" s="1"/>
      <c r="L32" s="1"/>
    </row>
    <row r="33" spans="1:8">
      <c r="A33" s="30" t="s">
        <v>9</v>
      </c>
      <c r="B33" s="31"/>
      <c r="C33" s="31"/>
      <c r="D33" s="31"/>
      <c r="E33" s="31"/>
      <c r="F33" s="31"/>
      <c r="G33" s="31"/>
      <c r="H33" s="32"/>
    </row>
    <row r="34" spans="1:8">
      <c r="A34" s="33"/>
      <c r="B34" s="34"/>
      <c r="C34" s="34"/>
      <c r="D34" s="34"/>
      <c r="E34" s="34"/>
      <c r="F34" s="34"/>
      <c r="G34" s="34"/>
      <c r="H34" s="35"/>
    </row>
  </sheetData>
  <mergeCells count="14">
    <mergeCell ref="A29:H29"/>
    <mergeCell ref="A30:H30"/>
    <mergeCell ref="A32:H32"/>
    <mergeCell ref="A31:H31"/>
    <mergeCell ref="A1:H1"/>
    <mergeCell ref="A10:H10"/>
    <mergeCell ref="A25:D25"/>
    <mergeCell ref="E25:H25"/>
    <mergeCell ref="A21:B21"/>
    <mergeCell ref="C21:D21"/>
    <mergeCell ref="E21:F21"/>
    <mergeCell ref="G21:H21"/>
    <mergeCell ref="A12:L12"/>
    <mergeCell ref="A23:H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H1"/>
    </sheetView>
  </sheetViews>
  <sheetFormatPr baseColWidth="10" defaultRowHeight="15" x14ac:dyDescent="0"/>
  <cols>
    <col min="3" max="3" width="14.83203125" bestFit="1" customWidth="1"/>
    <col min="4" max="4" width="11.5" bestFit="1" customWidth="1"/>
    <col min="5" max="5" width="11.6640625" bestFit="1" customWidth="1"/>
    <col min="9" max="9" width="14.83203125" bestFit="1" customWidth="1"/>
    <col min="10" max="10" width="14.1640625" bestFit="1" customWidth="1"/>
    <col min="11" max="11" width="18.1640625" style="38" bestFit="1" customWidth="1"/>
  </cols>
  <sheetData>
    <row r="1" spans="1:11" ht="69" customHeight="1">
      <c r="A1" s="101"/>
      <c r="B1" s="102"/>
      <c r="C1" s="102"/>
      <c r="D1" s="102"/>
      <c r="E1" s="102"/>
      <c r="F1" s="102"/>
      <c r="G1" s="102"/>
      <c r="H1" s="102"/>
    </row>
    <row r="3" spans="1:11" ht="82" customHeight="1">
      <c r="A3" s="113" t="s">
        <v>27</v>
      </c>
      <c r="B3" s="114"/>
      <c r="C3" s="114"/>
      <c r="D3" s="114"/>
      <c r="E3" s="114"/>
      <c r="F3" s="114"/>
      <c r="G3" s="114"/>
      <c r="H3" s="114"/>
    </row>
    <row r="4" spans="1:11" ht="85" customHeight="1">
      <c r="A4" s="117" t="s">
        <v>28</v>
      </c>
      <c r="B4" s="118"/>
      <c r="C4" s="118"/>
      <c r="D4" s="118"/>
      <c r="E4" s="118"/>
      <c r="F4" s="118"/>
      <c r="G4" s="118"/>
      <c r="H4" s="119"/>
    </row>
    <row r="5" spans="1:11" ht="169" customHeight="1">
      <c r="A5" s="120" t="s">
        <v>29</v>
      </c>
      <c r="B5" s="121"/>
      <c r="C5" s="121"/>
      <c r="D5" s="121"/>
      <c r="E5" s="121"/>
      <c r="F5" s="121"/>
      <c r="G5" s="121"/>
      <c r="H5" s="122"/>
    </row>
    <row r="6" spans="1:11" ht="88" customHeight="1">
      <c r="A6" s="123" t="s">
        <v>30</v>
      </c>
      <c r="B6" s="124"/>
      <c r="C6" s="124"/>
      <c r="D6" s="124"/>
      <c r="E6" s="124"/>
      <c r="F6" s="124"/>
      <c r="G6" s="124"/>
      <c r="H6" s="125"/>
    </row>
    <row r="7" spans="1:11">
      <c r="A7" s="115"/>
      <c r="B7" s="116"/>
      <c r="C7" s="116"/>
      <c r="D7" s="116"/>
      <c r="E7" s="116"/>
      <c r="F7" s="116"/>
      <c r="G7" s="116"/>
      <c r="H7" s="116"/>
    </row>
    <row r="8" spans="1:11">
      <c r="A8" t="s">
        <v>19</v>
      </c>
      <c r="B8" s="37">
        <v>0.1</v>
      </c>
    </row>
    <row r="9" spans="1:11" ht="16" thickBot="1"/>
    <row r="10" spans="1:11" ht="16" thickBot="1">
      <c r="A10" s="129" t="s">
        <v>1</v>
      </c>
      <c r="B10" s="130"/>
      <c r="C10" s="130"/>
      <c r="D10" s="130"/>
      <c r="E10" s="131"/>
      <c r="G10" s="129" t="s">
        <v>2</v>
      </c>
      <c r="H10" s="130"/>
      <c r="I10" s="130"/>
      <c r="J10" s="130"/>
      <c r="K10" s="131"/>
    </row>
    <row r="11" spans="1:11" ht="31" thickBot="1">
      <c r="A11" s="39" t="s">
        <v>17</v>
      </c>
      <c r="B11" s="40" t="s">
        <v>0</v>
      </c>
      <c r="C11" s="40" t="s">
        <v>18</v>
      </c>
      <c r="D11" s="50" t="s">
        <v>20</v>
      </c>
      <c r="E11" s="41" t="s">
        <v>23</v>
      </c>
      <c r="G11" s="51" t="s">
        <v>17</v>
      </c>
      <c r="H11" s="40" t="s">
        <v>0</v>
      </c>
      <c r="I11" s="52" t="s">
        <v>22</v>
      </c>
      <c r="J11" s="53" t="s">
        <v>21</v>
      </c>
      <c r="K11" s="54" t="s">
        <v>24</v>
      </c>
    </row>
    <row r="12" spans="1:11">
      <c r="A12" s="42">
        <v>0</v>
      </c>
      <c r="B12" s="36">
        <v>2014</v>
      </c>
      <c r="C12" s="43">
        <v>-3000000</v>
      </c>
      <c r="D12" s="44">
        <f>-PV($B$8,A12,0,C12)</f>
        <v>-3000000</v>
      </c>
      <c r="E12" s="45">
        <f>D12</f>
        <v>-3000000</v>
      </c>
      <c r="G12" s="42">
        <v>0</v>
      </c>
      <c r="H12" s="36">
        <v>2014</v>
      </c>
      <c r="I12" s="43">
        <v>-3000000</v>
      </c>
      <c r="J12" s="55">
        <f>-PV($B$8,G12,0,I12)</f>
        <v>-3000000</v>
      </c>
      <c r="K12" s="56">
        <f>J12</f>
        <v>-3000000</v>
      </c>
    </row>
    <row r="13" spans="1:11">
      <c r="A13" s="42">
        <v>1</v>
      </c>
      <c r="B13" s="36">
        <v>2015</v>
      </c>
      <c r="C13" s="43">
        <v>0</v>
      </c>
      <c r="D13" s="44">
        <f>-PV($B$8,A13,0,C13)</f>
        <v>0</v>
      </c>
      <c r="E13" s="45">
        <f>(D13+E12)</f>
        <v>-3000000</v>
      </c>
      <c r="G13" s="42">
        <v>1</v>
      </c>
      <c r="H13" s="36">
        <v>2015</v>
      </c>
      <c r="I13" s="43">
        <v>975000</v>
      </c>
      <c r="J13" s="55">
        <f t="shared" ref="J13:J16" si="0">-PV($B$8,G13,0,I13)</f>
        <v>886363.63636363624</v>
      </c>
      <c r="K13" s="56">
        <f>(J13+K12)</f>
        <v>-2113636.3636363638</v>
      </c>
    </row>
    <row r="14" spans="1:11">
      <c r="A14" s="42">
        <v>2</v>
      </c>
      <c r="B14" s="36">
        <v>2016</v>
      </c>
      <c r="C14" s="43">
        <v>600000</v>
      </c>
      <c r="D14" s="44">
        <f>-PV($B$8,A14,0,C14)</f>
        <v>495867.76859504124</v>
      </c>
      <c r="E14" s="45">
        <f t="shared" ref="E14:E16" si="1">(D14+E13)</f>
        <v>-2504132.2314049588</v>
      </c>
      <c r="G14" s="42">
        <v>2</v>
      </c>
      <c r="H14" s="36">
        <v>2016</v>
      </c>
      <c r="I14" s="43">
        <v>975000</v>
      </c>
      <c r="J14" s="55">
        <f t="shared" si="0"/>
        <v>805785.12396694208</v>
      </c>
      <c r="K14" s="56">
        <f t="shared" ref="K14:K16" si="2">(J14+K13)</f>
        <v>-1307851.2396694217</v>
      </c>
    </row>
    <row r="15" spans="1:11">
      <c r="A15" s="42">
        <v>3</v>
      </c>
      <c r="B15" s="36">
        <v>2017</v>
      </c>
      <c r="C15" s="43">
        <v>900000</v>
      </c>
      <c r="D15" s="44">
        <f>-PV($B$8,A15,0,C15)</f>
        <v>676183.32081141975</v>
      </c>
      <c r="E15" s="45">
        <f t="shared" si="1"/>
        <v>-1827948.910593539</v>
      </c>
      <c r="G15" s="42">
        <v>3</v>
      </c>
      <c r="H15" s="36">
        <v>2017</v>
      </c>
      <c r="I15" s="43">
        <v>975000</v>
      </c>
      <c r="J15" s="55">
        <f t="shared" si="0"/>
        <v>732531.93087903806</v>
      </c>
      <c r="K15" s="56">
        <f t="shared" si="2"/>
        <v>-575319.30879038363</v>
      </c>
    </row>
    <row r="16" spans="1:11" ht="16" thickBot="1">
      <c r="A16" s="46">
        <v>4</v>
      </c>
      <c r="B16" s="11">
        <v>2018</v>
      </c>
      <c r="C16" s="47">
        <v>2700000</v>
      </c>
      <c r="D16" s="48">
        <f>-PV($B$8,A16,0,C16)</f>
        <v>1844136.3294856905</v>
      </c>
      <c r="E16" s="49">
        <f t="shared" si="1"/>
        <v>16187.418892151443</v>
      </c>
      <c r="G16" s="46">
        <v>4</v>
      </c>
      <c r="H16" s="11">
        <v>2018</v>
      </c>
      <c r="I16" s="47">
        <v>975000</v>
      </c>
      <c r="J16" s="57">
        <f t="shared" si="0"/>
        <v>665938.11898094369</v>
      </c>
      <c r="K16" s="58">
        <f t="shared" si="2"/>
        <v>90618.810190560063</v>
      </c>
    </row>
    <row r="17" spans="1:11">
      <c r="A17" s="31"/>
      <c r="B17" s="36"/>
      <c r="C17" s="43"/>
      <c r="D17" s="44"/>
      <c r="E17" s="60"/>
      <c r="G17" s="31"/>
      <c r="H17" s="36"/>
      <c r="I17" s="43"/>
      <c r="J17" s="55"/>
      <c r="K17" s="61"/>
    </row>
    <row r="18" spans="1:11" ht="30">
      <c r="A18" s="38" t="s">
        <v>26</v>
      </c>
      <c r="B18" s="59">
        <f>A15+(-E15/D16)</f>
        <v>3.9912222222222224</v>
      </c>
      <c r="C18" s="43"/>
      <c r="D18" s="44"/>
      <c r="E18" s="60"/>
      <c r="G18" s="31"/>
      <c r="H18" s="36"/>
      <c r="I18" s="43"/>
      <c r="J18" s="55"/>
      <c r="K18" s="61"/>
    </row>
    <row r="19" spans="1:11" ht="30">
      <c r="A19" s="38" t="s">
        <v>25</v>
      </c>
      <c r="B19" s="59">
        <f>G15+(-K15/J16)</f>
        <v>3.8639230769230779</v>
      </c>
      <c r="C19" s="43"/>
      <c r="D19" s="44"/>
      <c r="E19" s="60"/>
      <c r="G19" s="31"/>
      <c r="H19" s="36"/>
      <c r="I19" s="43"/>
      <c r="J19" s="55"/>
      <c r="K19" s="61"/>
    </row>
    <row r="20" spans="1:11">
      <c r="A20" s="31"/>
      <c r="B20" s="36"/>
      <c r="C20" s="43"/>
      <c r="D20" s="44"/>
      <c r="E20" s="60"/>
      <c r="G20" s="31"/>
      <c r="H20" s="36"/>
      <c r="I20" s="43"/>
      <c r="J20" s="55"/>
      <c r="K20" s="61"/>
    </row>
    <row r="21" spans="1:11" ht="189" customHeight="1">
      <c r="A21" s="126" t="s">
        <v>31</v>
      </c>
      <c r="B21" s="127"/>
      <c r="C21" s="127"/>
      <c r="D21" s="127"/>
      <c r="E21" s="127"/>
      <c r="F21" s="127"/>
      <c r="G21" s="127"/>
      <c r="H21" s="128"/>
      <c r="I21" s="43"/>
      <c r="J21" s="55"/>
      <c r="K21" s="61"/>
    </row>
    <row r="22" spans="1:11">
      <c r="A22" s="31"/>
      <c r="B22" s="36"/>
      <c r="C22" s="43"/>
      <c r="D22" s="44"/>
      <c r="E22" s="60"/>
      <c r="G22" s="31"/>
      <c r="H22" s="36"/>
      <c r="I22" s="43"/>
      <c r="J22" s="55"/>
      <c r="K22" s="61"/>
    </row>
    <row r="23" spans="1:11" ht="175" customHeight="1">
      <c r="A23" s="126" t="s">
        <v>32</v>
      </c>
      <c r="B23" s="127"/>
      <c r="C23" s="127"/>
      <c r="D23" s="127"/>
      <c r="E23" s="127"/>
      <c r="F23" s="127"/>
      <c r="G23" s="127"/>
      <c r="H23" s="128"/>
      <c r="I23" s="43"/>
      <c r="J23" s="55"/>
      <c r="K23" s="61"/>
    </row>
    <row r="24" spans="1:11">
      <c r="A24" s="31"/>
      <c r="B24" s="36"/>
      <c r="C24" s="43"/>
      <c r="D24" s="44"/>
      <c r="E24" s="60"/>
      <c r="G24" s="31"/>
      <c r="H24" s="36"/>
      <c r="I24" s="43"/>
      <c r="J24" s="55"/>
      <c r="K24" s="61"/>
    </row>
    <row r="25" spans="1:11">
      <c r="A25" s="31"/>
      <c r="B25" s="36"/>
      <c r="C25" s="43"/>
      <c r="D25" s="44"/>
      <c r="E25" s="60"/>
      <c r="G25" s="31"/>
      <c r="H25" s="36"/>
      <c r="I25" s="43"/>
      <c r="J25" s="55"/>
      <c r="K25" s="61"/>
    </row>
    <row r="26" spans="1:11" ht="39" customHeight="1">
      <c r="A26" s="126" t="s">
        <v>33</v>
      </c>
      <c r="B26" s="127"/>
      <c r="C26" s="127"/>
      <c r="D26" s="127"/>
      <c r="E26" s="127"/>
      <c r="F26" s="127"/>
      <c r="G26" s="127"/>
      <c r="H26" s="128"/>
    </row>
  </sheetData>
  <mergeCells count="11">
    <mergeCell ref="A21:H21"/>
    <mergeCell ref="A23:H23"/>
    <mergeCell ref="A26:H26"/>
    <mergeCell ref="A10:E10"/>
    <mergeCell ref="G10:K10"/>
    <mergeCell ref="A1:H1"/>
    <mergeCell ref="A3:H3"/>
    <mergeCell ref="A7:H7"/>
    <mergeCell ref="A4:H4"/>
    <mergeCell ref="A5:H5"/>
    <mergeCell ref="A6:H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H1"/>
    </sheetView>
  </sheetViews>
  <sheetFormatPr baseColWidth="10" defaultRowHeight="15" x14ac:dyDescent="0"/>
  <cols>
    <col min="2" max="2" width="11" bestFit="1" customWidth="1"/>
    <col min="3" max="3" width="19.1640625" customWidth="1"/>
    <col min="4" max="4" width="17.5" customWidth="1"/>
    <col min="7" max="7" width="11" bestFit="1" customWidth="1"/>
    <col min="8" max="8" width="16.33203125" customWidth="1"/>
    <col min="9" max="9" width="23.1640625" customWidth="1"/>
  </cols>
  <sheetData>
    <row r="1" spans="1:9" ht="73" customHeight="1">
      <c r="A1" s="101"/>
      <c r="B1" s="102"/>
      <c r="C1" s="102"/>
      <c r="D1" s="102"/>
      <c r="E1" s="102"/>
      <c r="F1" s="102"/>
      <c r="G1" s="102"/>
      <c r="H1" s="102"/>
    </row>
    <row r="2" spans="1:9">
      <c r="A2" s="62"/>
      <c r="B2" s="62"/>
      <c r="C2" s="62"/>
      <c r="D2" s="62"/>
      <c r="E2" s="62"/>
      <c r="F2" s="62"/>
      <c r="G2" s="62"/>
      <c r="H2" s="62"/>
      <c r="I2" s="62"/>
    </row>
    <row r="3" spans="1:9">
      <c r="A3" s="63" t="s">
        <v>37</v>
      </c>
      <c r="B3" s="62"/>
      <c r="C3" s="62"/>
      <c r="D3" s="62"/>
      <c r="E3" s="62"/>
      <c r="F3" s="62"/>
      <c r="G3" s="62"/>
      <c r="H3" s="62"/>
      <c r="I3" s="62"/>
    </row>
    <row r="4" spans="1:9" ht="16" thickBot="1">
      <c r="A4" s="62"/>
      <c r="B4" s="62"/>
      <c r="C4" s="62"/>
      <c r="D4" s="62"/>
      <c r="E4" s="62"/>
      <c r="F4" s="62"/>
      <c r="G4" s="62"/>
      <c r="H4" s="62"/>
      <c r="I4" s="62"/>
    </row>
    <row r="5" spans="1:9" ht="16" thickBot="1">
      <c r="A5" s="62" t="s">
        <v>19</v>
      </c>
      <c r="B5" s="81">
        <v>0.1</v>
      </c>
      <c r="C5" s="62"/>
      <c r="D5" s="62"/>
      <c r="E5" s="62"/>
      <c r="F5" s="62"/>
      <c r="G5" s="62"/>
      <c r="H5" s="62"/>
      <c r="I5" s="62"/>
    </row>
    <row r="6" spans="1:9" ht="16" thickBot="1">
      <c r="A6" s="62"/>
      <c r="B6" s="62"/>
      <c r="C6" s="62"/>
      <c r="D6" s="62"/>
      <c r="E6" s="62"/>
      <c r="F6" s="62"/>
      <c r="G6" s="62"/>
      <c r="H6" s="62"/>
      <c r="I6" s="62"/>
    </row>
    <row r="7" spans="1:9" ht="16" thickBot="1">
      <c r="A7" s="129" t="s">
        <v>1</v>
      </c>
      <c r="B7" s="130"/>
      <c r="C7" s="130"/>
      <c r="D7" s="131"/>
      <c r="E7" s="62"/>
      <c r="F7" s="129" t="s">
        <v>2</v>
      </c>
      <c r="G7" s="130"/>
      <c r="H7" s="130"/>
      <c r="I7" s="131"/>
    </row>
    <row r="8" spans="1:9" ht="16" thickBot="1">
      <c r="A8" s="80" t="s">
        <v>17</v>
      </c>
      <c r="B8" s="76" t="s">
        <v>0</v>
      </c>
      <c r="C8" s="76" t="s">
        <v>18</v>
      </c>
      <c r="D8" s="79" t="s">
        <v>20</v>
      </c>
      <c r="E8" s="78"/>
      <c r="F8" s="77" t="s">
        <v>17</v>
      </c>
      <c r="G8" s="76" t="s">
        <v>0</v>
      </c>
      <c r="H8" s="76" t="s">
        <v>22</v>
      </c>
      <c r="I8" s="75" t="s">
        <v>21</v>
      </c>
    </row>
    <row r="9" spans="1:9">
      <c r="A9" s="74">
        <v>0</v>
      </c>
      <c r="B9" s="73">
        <v>2014</v>
      </c>
      <c r="C9" s="72">
        <v>-3000000</v>
      </c>
      <c r="D9" s="71">
        <f>-PV($B$4,A9,0,C9,0)</f>
        <v>-3000000</v>
      </c>
      <c r="E9" s="62"/>
      <c r="F9" s="74">
        <v>0</v>
      </c>
      <c r="G9" s="73">
        <v>2014</v>
      </c>
      <c r="H9" s="72">
        <v>-3000000</v>
      </c>
      <c r="I9" s="71">
        <f>-PV($B$4,F9,0,H9,0)</f>
        <v>-3000000</v>
      </c>
    </row>
    <row r="10" spans="1:9">
      <c r="A10" s="74">
        <v>1</v>
      </c>
      <c r="B10" s="73">
        <v>2015</v>
      </c>
      <c r="C10" s="72">
        <v>0</v>
      </c>
      <c r="D10" s="71">
        <f>-PV($B$4,A10,0,C10,0)</f>
        <v>0</v>
      </c>
      <c r="E10" s="62"/>
      <c r="F10" s="74">
        <v>1</v>
      </c>
      <c r="G10" s="73">
        <v>2015</v>
      </c>
      <c r="H10" s="72">
        <v>975000</v>
      </c>
      <c r="I10" s="71">
        <f>-PV($B$4,F10,0,H10,0)</f>
        <v>975000</v>
      </c>
    </row>
    <row r="11" spans="1:9">
      <c r="A11" s="74">
        <v>2</v>
      </c>
      <c r="B11" s="73">
        <v>2016</v>
      </c>
      <c r="C11" s="72">
        <v>600000</v>
      </c>
      <c r="D11" s="71">
        <f>-PV($B$4,A11,0,C11,0)</f>
        <v>600000</v>
      </c>
      <c r="E11" s="62"/>
      <c r="F11" s="74">
        <v>2</v>
      </c>
      <c r="G11" s="73">
        <v>2016</v>
      </c>
      <c r="H11" s="72">
        <v>975000</v>
      </c>
      <c r="I11" s="71">
        <f>-PV($B$4,F11,0,H11,0)</f>
        <v>975000</v>
      </c>
    </row>
    <row r="12" spans="1:9">
      <c r="A12" s="74">
        <v>3</v>
      </c>
      <c r="B12" s="73">
        <v>2017</v>
      </c>
      <c r="C12" s="72">
        <v>900000</v>
      </c>
      <c r="D12" s="71">
        <f>-PV($B$4,A12,0,C12,0)</f>
        <v>900000</v>
      </c>
      <c r="E12" s="62"/>
      <c r="F12" s="74">
        <v>3</v>
      </c>
      <c r="G12" s="73">
        <v>2017</v>
      </c>
      <c r="H12" s="72">
        <v>975000</v>
      </c>
      <c r="I12" s="71">
        <f>-PV($B$4,F12,0,H12,0)</f>
        <v>975000</v>
      </c>
    </row>
    <row r="13" spans="1:9" ht="16" thickBot="1">
      <c r="A13" s="70">
        <v>4</v>
      </c>
      <c r="B13" s="69">
        <v>2018</v>
      </c>
      <c r="C13" s="68">
        <v>2700000</v>
      </c>
      <c r="D13" s="67">
        <f>-PV($B$4,A13,0,C13,0)</f>
        <v>2700000</v>
      </c>
      <c r="E13" s="62"/>
      <c r="F13" s="70">
        <v>4</v>
      </c>
      <c r="G13" s="69">
        <v>2018</v>
      </c>
      <c r="H13" s="68">
        <v>975000</v>
      </c>
      <c r="I13" s="67">
        <f>-PV($B$4,F13,0,H13,0)</f>
        <v>975000</v>
      </c>
    </row>
    <row r="14" spans="1:9" ht="16" thickBot="1">
      <c r="A14" s="62"/>
      <c r="B14" s="62"/>
      <c r="C14" s="62"/>
      <c r="D14" s="66">
        <f>SUM(D9:D13)</f>
        <v>1200000</v>
      </c>
      <c r="E14" s="62"/>
      <c r="F14" s="62"/>
      <c r="G14" s="62"/>
      <c r="H14" s="62"/>
      <c r="I14" s="66">
        <f>SUM(I9:I13)</f>
        <v>900000</v>
      </c>
    </row>
    <row r="15" spans="1:9" ht="16" thickBot="1">
      <c r="A15" s="62"/>
      <c r="B15" s="62"/>
      <c r="C15" s="62"/>
      <c r="E15" s="62"/>
      <c r="F15" s="62"/>
      <c r="G15" s="62"/>
      <c r="H15" s="62"/>
    </row>
    <row r="16" spans="1:9" ht="16" thickBot="1">
      <c r="A16" s="65" t="s">
        <v>36</v>
      </c>
      <c r="B16" s="64">
        <f>NPV(B5,C10:C13)+C9</f>
        <v>16187.41889215121</v>
      </c>
      <c r="C16" s="62"/>
      <c r="D16" s="62"/>
      <c r="E16" s="62"/>
      <c r="F16" s="65" t="s">
        <v>36</v>
      </c>
      <c r="G16" s="64">
        <f>NPV(B5,H10:H13)+H9</f>
        <v>90618.810190559831</v>
      </c>
      <c r="H16" s="62"/>
      <c r="I16" s="62"/>
    </row>
    <row r="17" spans="1:9" ht="16" thickBot="1">
      <c r="A17" s="62"/>
      <c r="B17" s="62"/>
      <c r="C17" s="62"/>
      <c r="D17" s="62"/>
      <c r="E17" s="62"/>
      <c r="F17" s="62"/>
      <c r="G17" s="62"/>
      <c r="H17" s="62"/>
      <c r="I17" s="62"/>
    </row>
    <row r="18" spans="1:9">
      <c r="A18" s="132" t="s">
        <v>42</v>
      </c>
      <c r="B18" s="133"/>
      <c r="C18" s="133"/>
      <c r="D18" s="133"/>
      <c r="E18" s="133"/>
      <c r="F18" s="133"/>
      <c r="G18" s="133"/>
      <c r="H18" s="133"/>
      <c r="I18" s="134"/>
    </row>
    <row r="19" spans="1:9">
      <c r="A19" s="135"/>
      <c r="B19" s="136"/>
      <c r="C19" s="136"/>
      <c r="D19" s="136"/>
      <c r="E19" s="136"/>
      <c r="F19" s="136"/>
      <c r="G19" s="136"/>
      <c r="H19" s="136"/>
      <c r="I19" s="137"/>
    </row>
    <row r="20" spans="1:9" ht="54" customHeight="1" thickBot="1">
      <c r="A20" s="138"/>
      <c r="B20" s="139"/>
      <c r="C20" s="139"/>
      <c r="D20" s="139"/>
      <c r="E20" s="139"/>
      <c r="F20" s="139"/>
      <c r="G20" s="139"/>
      <c r="H20" s="139"/>
      <c r="I20" s="140"/>
    </row>
    <row r="21" spans="1:9" ht="16" thickBot="1">
      <c r="A21" s="62"/>
      <c r="B21" s="62"/>
      <c r="C21" s="62"/>
      <c r="D21" s="62"/>
      <c r="E21" s="62"/>
      <c r="F21" s="62"/>
      <c r="G21" s="62"/>
      <c r="H21" s="62"/>
      <c r="I21" s="62"/>
    </row>
    <row r="22" spans="1:9">
      <c r="A22" s="132" t="s">
        <v>41</v>
      </c>
      <c r="B22" s="133"/>
      <c r="C22" s="133"/>
      <c r="D22" s="133"/>
      <c r="E22" s="133"/>
      <c r="F22" s="133"/>
      <c r="G22" s="133"/>
      <c r="H22" s="133"/>
      <c r="I22" s="134"/>
    </row>
    <row r="23" spans="1:9">
      <c r="A23" s="135"/>
      <c r="B23" s="136"/>
      <c r="C23" s="136"/>
      <c r="D23" s="136"/>
      <c r="E23" s="136"/>
      <c r="F23" s="136"/>
      <c r="G23" s="136"/>
      <c r="H23" s="136"/>
      <c r="I23" s="137"/>
    </row>
    <row r="24" spans="1:9" ht="80" customHeight="1" thickBot="1">
      <c r="A24" s="138"/>
      <c r="B24" s="139"/>
      <c r="C24" s="139"/>
      <c r="D24" s="139"/>
      <c r="E24" s="139"/>
      <c r="F24" s="139"/>
      <c r="G24" s="139"/>
      <c r="H24" s="139"/>
      <c r="I24" s="140"/>
    </row>
    <row r="25" spans="1:9">
      <c r="A25" s="62"/>
      <c r="B25" s="62"/>
      <c r="C25" s="62"/>
      <c r="D25" s="62"/>
      <c r="E25" s="62"/>
      <c r="F25" s="62"/>
      <c r="G25" s="62"/>
      <c r="H25" s="62"/>
      <c r="I25" s="62"/>
    </row>
    <row r="26" spans="1:9" ht="16" thickBot="1">
      <c r="A26" s="63" t="s">
        <v>35</v>
      </c>
      <c r="B26" s="62"/>
      <c r="C26" s="62"/>
      <c r="D26" s="62"/>
      <c r="E26" s="62"/>
      <c r="F26" s="62"/>
      <c r="G26" s="62"/>
      <c r="H26" s="62"/>
      <c r="I26" s="62"/>
    </row>
    <row r="27" spans="1:9">
      <c r="A27" s="132" t="s">
        <v>34</v>
      </c>
      <c r="B27" s="133"/>
      <c r="C27" s="133"/>
      <c r="D27" s="133"/>
      <c r="E27" s="133"/>
      <c r="F27" s="133"/>
      <c r="G27" s="133"/>
      <c r="H27" s="133"/>
      <c r="I27" s="134"/>
    </row>
    <row r="28" spans="1:9">
      <c r="A28" s="135"/>
      <c r="B28" s="136"/>
      <c r="C28" s="136"/>
      <c r="D28" s="136"/>
      <c r="E28" s="136"/>
      <c r="F28" s="136"/>
      <c r="G28" s="136"/>
      <c r="H28" s="136"/>
      <c r="I28" s="137"/>
    </row>
    <row r="29" spans="1:9" ht="16" thickBot="1">
      <c r="A29" s="138"/>
      <c r="B29" s="139"/>
      <c r="C29" s="139"/>
      <c r="D29" s="139"/>
      <c r="E29" s="139"/>
      <c r="F29" s="139"/>
      <c r="G29" s="139"/>
      <c r="H29" s="139"/>
      <c r="I29" s="140"/>
    </row>
    <row r="35" spans="1:1">
      <c r="A35" t="s">
        <v>8</v>
      </c>
    </row>
    <row r="36" spans="1:1">
      <c r="A36" t="s">
        <v>38</v>
      </c>
    </row>
    <row r="37" spans="1:1">
      <c r="A37" t="s">
        <v>39</v>
      </c>
    </row>
    <row r="38" spans="1:1">
      <c r="A38" t="s">
        <v>40</v>
      </c>
    </row>
  </sheetData>
  <mergeCells count="6">
    <mergeCell ref="A27:I29"/>
    <mergeCell ref="A1:H1"/>
    <mergeCell ref="A7:D7"/>
    <mergeCell ref="F7:I7"/>
    <mergeCell ref="A18:I20"/>
    <mergeCell ref="A22:I2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14" workbookViewId="0">
      <selection activeCell="B23" sqref="B23"/>
    </sheetView>
  </sheetViews>
  <sheetFormatPr baseColWidth="10" defaultRowHeight="15" x14ac:dyDescent="0"/>
  <cols>
    <col min="1" max="1" width="45.83203125" customWidth="1"/>
    <col min="2" max="2" width="28.5" customWidth="1"/>
    <col min="3" max="3" width="36.5" customWidth="1"/>
  </cols>
  <sheetData>
    <row r="1" spans="1:8" ht="65" customHeight="1">
      <c r="A1" s="144" t="s">
        <v>43</v>
      </c>
      <c r="B1" s="145"/>
      <c r="C1" s="145"/>
      <c r="D1" s="145"/>
      <c r="E1" s="145"/>
      <c r="F1" s="145"/>
      <c r="G1" s="145"/>
      <c r="H1" s="146"/>
    </row>
    <row r="3" spans="1:8" ht="87" customHeight="1">
      <c r="A3" s="141" t="s">
        <v>44</v>
      </c>
      <c r="B3" s="142"/>
    </row>
    <row r="5" spans="1:8" ht="84" customHeight="1">
      <c r="A5" s="141" t="s">
        <v>45</v>
      </c>
      <c r="B5" s="142"/>
    </row>
    <row r="7" spans="1:8">
      <c r="A7" s="84" t="s">
        <v>46</v>
      </c>
      <c r="B7" s="31"/>
    </row>
    <row r="8" spans="1:8" ht="30">
      <c r="A8" s="85" t="s">
        <v>47</v>
      </c>
      <c r="B8" s="31"/>
    </row>
    <row r="9" spans="1:8" ht="30">
      <c r="A9" s="85" t="s">
        <v>48</v>
      </c>
      <c r="B9" s="31"/>
    </row>
    <row r="10" spans="1:8" ht="30" customHeight="1">
      <c r="A10" s="86" t="s">
        <v>49</v>
      </c>
      <c r="B10" s="31"/>
    </row>
    <row r="11" spans="1:8">
      <c r="A11" s="31"/>
      <c r="B11" s="83"/>
    </row>
    <row r="12" spans="1:8" ht="130" customHeight="1">
      <c r="A12" s="141" t="s">
        <v>42</v>
      </c>
      <c r="B12" s="142"/>
    </row>
    <row r="14" spans="1:8" ht="125" customHeight="1">
      <c r="A14" s="147" t="s">
        <v>50</v>
      </c>
      <c r="B14" s="148"/>
      <c r="C14" s="149"/>
    </row>
    <row r="17" spans="1:3">
      <c r="A17" s="88" t="s">
        <v>0</v>
      </c>
      <c r="B17" s="87" t="s">
        <v>1</v>
      </c>
      <c r="C17" s="87" t="s">
        <v>2</v>
      </c>
    </row>
    <row r="18" spans="1:3">
      <c r="A18">
        <v>2014</v>
      </c>
      <c r="B18" s="90">
        <v>-3000000</v>
      </c>
      <c r="C18" s="90">
        <v>-3000000</v>
      </c>
    </row>
    <row r="19" spans="1:3">
      <c r="A19">
        <v>2015</v>
      </c>
      <c r="B19" s="90">
        <v>0</v>
      </c>
      <c r="C19" s="90">
        <v>975000</v>
      </c>
    </row>
    <row r="20" spans="1:3">
      <c r="A20">
        <v>2016</v>
      </c>
      <c r="B20" s="90">
        <v>600000</v>
      </c>
      <c r="C20" s="90">
        <v>975000</v>
      </c>
    </row>
    <row r="21" spans="1:3">
      <c r="A21">
        <v>2017</v>
      </c>
      <c r="B21" s="90">
        <v>900000</v>
      </c>
      <c r="C21" s="90">
        <v>975000</v>
      </c>
    </row>
    <row r="22" spans="1:3">
      <c r="A22">
        <v>2018</v>
      </c>
      <c r="B22" s="90">
        <v>2700000</v>
      </c>
      <c r="C22" s="90">
        <v>975000</v>
      </c>
    </row>
    <row r="23" spans="1:3">
      <c r="A23" s="89" t="s">
        <v>51</v>
      </c>
      <c r="B23" s="91">
        <f>IRR(B18:B22,10%)</f>
        <v>0.10171883065733045</v>
      </c>
      <c r="C23" s="91">
        <f>IRR(C18:C22,10%)</f>
        <v>0.11387927806507081</v>
      </c>
    </row>
    <row r="25" spans="1:3">
      <c r="A25" s="82" t="s">
        <v>52</v>
      </c>
    </row>
    <row r="28" spans="1:3">
      <c r="A28" t="s">
        <v>57</v>
      </c>
    </row>
    <row r="30" spans="1:3">
      <c r="A30" s="143" t="s">
        <v>53</v>
      </c>
      <c r="B30" s="143"/>
      <c r="C30" s="143"/>
    </row>
    <row r="31" spans="1:3">
      <c r="A31" s="143" t="s">
        <v>54</v>
      </c>
      <c r="B31" s="143"/>
      <c r="C31" s="143"/>
    </row>
    <row r="32" spans="1:3">
      <c r="A32" s="143" t="s">
        <v>55</v>
      </c>
      <c r="B32" s="143"/>
      <c r="C32" s="143"/>
    </row>
    <row r="33" spans="1:3">
      <c r="A33" s="143" t="s">
        <v>56</v>
      </c>
      <c r="B33" s="143"/>
      <c r="C33" s="143"/>
    </row>
  </sheetData>
  <mergeCells count="9">
    <mergeCell ref="A3:B3"/>
    <mergeCell ref="A5:B5"/>
    <mergeCell ref="A12:B12"/>
    <mergeCell ref="A33:C33"/>
    <mergeCell ref="A1:H1"/>
    <mergeCell ref="A14:C14"/>
    <mergeCell ref="A30:C30"/>
    <mergeCell ref="A31:C31"/>
    <mergeCell ref="A32:C32"/>
  </mergeCell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Payback Method</vt:lpstr>
      <vt:lpstr>Discounted Payback Method</vt:lpstr>
      <vt:lpstr>NPV</vt:lpstr>
      <vt:lpstr>IRR</vt:lpstr>
    </vt:vector>
  </TitlesOfParts>
  <Company>Nederlander Producing Co of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Santiago</dc:creator>
  <cp:lastModifiedBy>Lisa Lent</cp:lastModifiedBy>
  <dcterms:created xsi:type="dcterms:W3CDTF">2016-02-16T12:32:07Z</dcterms:created>
  <dcterms:modified xsi:type="dcterms:W3CDTF">2016-04-04T14:40:06Z</dcterms:modified>
</cp:coreProperties>
</file>